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410" activeTab="3"/>
  </bookViews>
  <sheets>
    <sheet name="投资集团" sheetId="1" r:id="rId1"/>
    <sheet name="交发集团" sheetId="2" r:id="rId2"/>
    <sheet name="城发集团" sheetId="3" r:id="rId3"/>
    <sheet name="文旅汇金集团" sheetId="4" r:id="rId4"/>
    <sheet name="人才集团" sheetId="5" r:id="rId5"/>
    <sheet name="鸿盾集团" sheetId="6" r:id="rId6"/>
    <sheet name="龙腾公司" sheetId="7" r:id="rId7"/>
    <sheet name="古旅投公司" sheetId="9" r:id="rId8"/>
  </sheets>
  <externalReferences>
    <externalReference r:id="rId9"/>
    <externalReference r:id="rId10"/>
  </externalReferences>
  <calcPr calcId="144525"/>
</workbook>
</file>

<file path=xl/sharedStrings.xml><?xml version="1.0" encoding="utf-8"?>
<sst xmlns="http://schemas.openxmlformats.org/spreadsheetml/2006/main" count="451" uniqueCount="238">
  <si>
    <t>龙岩市国资委所监管企业负责人2021年度薪酬信息披露表</t>
  </si>
  <si>
    <t>企业名称：龙岩投资发展集团有限公司</t>
  </si>
  <si>
    <t>金额单位：万元</t>
  </si>
  <si>
    <t>姓名</t>
  </si>
  <si>
    <t>职务</t>
  </si>
  <si>
    <t>任职起止时间</t>
  </si>
  <si>
    <t>2021年度从本公司获得的税前报酬情况
（单位：万元）</t>
  </si>
  <si>
    <t>是否在股东单位或其他关联方领取 薪酬（是/否）</t>
  </si>
  <si>
    <t>在关联方领取的税前薪酬总额（万元）</t>
  </si>
  <si>
    <t>应付薪酬
（1）</t>
  </si>
  <si>
    <t>社会保险、企业年金、补充医疗保险及住房公积金的单位缴存部分（2）</t>
  </si>
  <si>
    <t>其他货币性收入（3）</t>
  </si>
  <si>
    <t>合计
（4）=（1）+（2）+（3）</t>
  </si>
  <si>
    <t>公务交通
补贴</t>
  </si>
  <si>
    <t>纪检监察补贴</t>
  </si>
  <si>
    <t>温能全</t>
  </si>
  <si>
    <t>总经理</t>
  </si>
  <si>
    <t>2019.02-2022.01</t>
  </si>
  <si>
    <t>否</t>
  </si>
  <si>
    <t>党委书记
董事长</t>
  </si>
  <si>
    <t>2020.06至今</t>
  </si>
  <si>
    <t>俞开铝</t>
  </si>
  <si>
    <t>党委副书记
董事</t>
  </si>
  <si>
    <t>2019.01至今</t>
  </si>
  <si>
    <t>张宗伟</t>
  </si>
  <si>
    <t>党委委员
纪委书记</t>
  </si>
  <si>
    <t>张益民</t>
  </si>
  <si>
    <t>党委委员  
董事
常务副总经理</t>
  </si>
  <si>
    <t>张弘</t>
  </si>
  <si>
    <t>党委委员
副总经理</t>
  </si>
  <si>
    <t>涂相招</t>
  </si>
  <si>
    <t>党委委员 
副总经理</t>
  </si>
  <si>
    <t>易高辉</t>
  </si>
  <si>
    <t>徐晖</t>
  </si>
  <si>
    <t>副总经理</t>
  </si>
  <si>
    <t>2019.03至今</t>
  </si>
  <si>
    <t>池德新</t>
  </si>
  <si>
    <t>总会计师</t>
  </si>
  <si>
    <t>2019.04至今</t>
  </si>
  <si>
    <t>陈明盛</t>
  </si>
  <si>
    <t>总经济师</t>
  </si>
  <si>
    <t>2020.03至今</t>
  </si>
  <si>
    <t>谢红莲</t>
  </si>
  <si>
    <t>总审计师</t>
  </si>
  <si>
    <t>备注：上表披露薪酬为我公司董事、监事、高级管理人员2021年度全部应发税前薪酬。其中，第（1）项由市国资委核定。</t>
  </si>
  <si>
    <t>企业名称：龙岩交通发展集团有限公司</t>
  </si>
  <si>
    <t>是否在股东单位或其他关联方领取薪酬
（是/否）</t>
  </si>
  <si>
    <t>在关联方领取的税前薪酬总额
（万元）</t>
  </si>
  <si>
    <t>社会保险、企业年金、补充医疗保险及住房公积金的单位缴存部分
（2）</t>
  </si>
  <si>
    <t>公务交通补贴</t>
  </si>
  <si>
    <t>陈道龙</t>
  </si>
  <si>
    <t>党委委员、副书记</t>
  </si>
  <si>
    <t>2019.1-2020.11</t>
  </si>
  <si>
    <t>副董事长、总经理、法定代表人</t>
  </si>
  <si>
    <t>2019.2-2020.11</t>
  </si>
  <si>
    <t>党委书记、董事长、法定代表人</t>
  </si>
  <si>
    <t>2020.11至今</t>
  </si>
  <si>
    <t>徐  峰</t>
  </si>
  <si>
    <t>党委副书记、副董事长、总经理</t>
  </si>
  <si>
    <t>欧月萍</t>
  </si>
  <si>
    <t>党委副书记</t>
  </si>
  <si>
    <t>2020.6至今</t>
  </si>
  <si>
    <t>王宏亚</t>
  </si>
  <si>
    <t>党委委员、纪委书记</t>
  </si>
  <si>
    <t>2016.8至今</t>
  </si>
  <si>
    <t>邱  文</t>
  </si>
  <si>
    <t>党委委员、常务副总经理</t>
  </si>
  <si>
    <t>卢立煌</t>
  </si>
  <si>
    <t>党委委员</t>
  </si>
  <si>
    <t>2019.1至今</t>
  </si>
  <si>
    <t>2019.2至今</t>
  </si>
  <si>
    <t>罗庆河</t>
  </si>
  <si>
    <t>党委委员、副总经理</t>
  </si>
  <si>
    <t>阙庆珍</t>
  </si>
  <si>
    <t>党委委员、总工程师</t>
  </si>
  <si>
    <t>吴南昌</t>
  </si>
  <si>
    <t>白金先</t>
  </si>
  <si>
    <t>2010.3-2020.3</t>
  </si>
  <si>
    <t>2020.3-2022.12</t>
  </si>
  <si>
    <t>张丽玲</t>
  </si>
  <si>
    <t>苏琦剑</t>
  </si>
  <si>
    <t>总法律顾问</t>
  </si>
  <si>
    <t>2020.3至今</t>
  </si>
  <si>
    <t>徐红涛</t>
  </si>
  <si>
    <t xml:space="preserve">    备注：上表披露薪酬为我公司董事、监事、高级管理人员2021年度全部应发税前薪酬。其中，第（1）、（3）项由市国资委核定。</t>
  </si>
  <si>
    <t>企业名称：龙岩城市发展集团有限公司                                         金额单位：万元</t>
  </si>
  <si>
    <t>任期起止时间</t>
  </si>
  <si>
    <t>是否在股东单位或其他关联方领取 薪酬
(是/否)</t>
  </si>
  <si>
    <t>在关联方领取的税前薪酬总额
(万元）</t>
  </si>
  <si>
    <t>应付
薪酬
(1)</t>
  </si>
  <si>
    <t>社会保险、企业年金、补充医疗保险及住房公积金的单位缴存部分
(2)</t>
  </si>
  <si>
    <t>其他货币性收入
(3)</t>
  </si>
  <si>
    <t>合计
(4)=(1)+(2)+(3)</t>
  </si>
  <si>
    <t>公务交通补贴
（万元）</t>
  </si>
  <si>
    <t>纪检
监察
补贴
（万元）</t>
  </si>
  <si>
    <t>修人坤</t>
  </si>
  <si>
    <t>无</t>
  </si>
  <si>
    <t>廖伟平</t>
  </si>
  <si>
    <t>副董事长
总经理</t>
  </si>
  <si>
    <t>陈向农</t>
  </si>
  <si>
    <t>党委副书记
副董事长
常务副总经理</t>
  </si>
  <si>
    <t>陈明</t>
  </si>
  <si>
    <t>邱建银</t>
  </si>
  <si>
    <t xml:space="preserve">党委委员
纪委书记
</t>
  </si>
  <si>
    <t>2016.08至今</t>
  </si>
  <si>
    <t>邱扬发</t>
  </si>
  <si>
    <t>2017.05至今</t>
  </si>
  <si>
    <t>林庆洪</t>
  </si>
  <si>
    <t>张永</t>
  </si>
  <si>
    <t>总工程师</t>
  </si>
  <si>
    <t>2019.02至今</t>
  </si>
  <si>
    <t>邱昭联</t>
  </si>
  <si>
    <t>2020.4至今</t>
  </si>
  <si>
    <t>张文仁</t>
  </si>
  <si>
    <t>企业名称：龙岩文旅汇金发展集团有限公司                                              金额单位：万元</t>
  </si>
  <si>
    <t>应付薪酬</t>
  </si>
  <si>
    <t>社会保险、企业年金、补充医疗保险及住房公积金的单位缴存部分</t>
  </si>
  <si>
    <t>其他货币性收入（注明具体项目并分列）</t>
  </si>
  <si>
    <t>合计</t>
  </si>
  <si>
    <t>（1）</t>
  </si>
  <si>
    <t>（2）</t>
  </si>
  <si>
    <t>（3）</t>
  </si>
  <si>
    <t>（4）=（1）+（2）+（3）</t>
  </si>
  <si>
    <t>纪检监察津贴</t>
  </si>
  <si>
    <t>吕金淼</t>
  </si>
  <si>
    <t>党委委员
党委书记
董事长
法定代表人</t>
  </si>
  <si>
    <t>2020.11.20至今</t>
  </si>
  <si>
    <t>傅纪文</t>
  </si>
  <si>
    <t>党委委员
党委副书记</t>
  </si>
  <si>
    <t xml:space="preserve">2019.01.27至今
</t>
  </si>
  <si>
    <t>2019.02.12至今</t>
  </si>
  <si>
    <t>王兰胜</t>
  </si>
  <si>
    <t>2019.01.27至今</t>
  </si>
  <si>
    <t>常务副总</t>
  </si>
  <si>
    <t>2019.02.13至今</t>
  </si>
  <si>
    <t>兼任闽西金控集团有限公司支部书记</t>
  </si>
  <si>
    <t>2019.10.17至今</t>
  </si>
  <si>
    <t>兼任闽西金控集团董事长</t>
  </si>
  <si>
    <t>2019.10.25至今</t>
  </si>
  <si>
    <t>黄金火</t>
  </si>
  <si>
    <t>胡炜芝</t>
  </si>
  <si>
    <t>党委委员
纪委委员 
纪委书记</t>
  </si>
  <si>
    <t>曹金荣</t>
  </si>
  <si>
    <t xml:space="preserve">2019.02.27至今
</t>
  </si>
  <si>
    <t>徐宁</t>
  </si>
  <si>
    <t xml:space="preserve">2019.12.09至今
</t>
  </si>
  <si>
    <t>兼任龙岩市闽西宾馆有限责任公司执行董事
法定代表人</t>
  </si>
  <si>
    <t>2020.05.22至今</t>
  </si>
  <si>
    <t>张汉文</t>
  </si>
  <si>
    <t xml:space="preserve">2019.04.28至今
</t>
  </si>
  <si>
    <t>张焕祥</t>
  </si>
  <si>
    <t>2020.03.23至今</t>
  </si>
  <si>
    <t>袁俊</t>
  </si>
  <si>
    <t xml:space="preserve">备注：
    1．上表披露薪酬为我公司董事、监事、高级管理人员2021年度全部应发税前薪酬。其中，第(1)、（3）项由市国资委核定。
    2．龙岩文旅汇金发展集团有限公司无人在关联单位领取薪酬。
 </t>
  </si>
  <si>
    <t xml:space="preserve"> </t>
  </si>
  <si>
    <t>企业名称：龙岩人才发展集团有限公司　　　　　　　　　　　　　　　　　　　　　　　　　　　　　　金额单位：万元</t>
  </si>
  <si>
    <t>其他货币性收入（注明具体项目并分列）
（3）</t>
  </si>
  <si>
    <t>合计（4）=（1）+（2）+（3）</t>
  </si>
  <si>
    <t>邓以昌</t>
  </si>
  <si>
    <t>党委书记、董事长、总经理</t>
  </si>
  <si>
    <t>2021年1月-2021年12月</t>
  </si>
  <si>
    <t>陈伟华</t>
  </si>
  <si>
    <t>林卫华</t>
  </si>
  <si>
    <t>王定芬</t>
  </si>
  <si>
    <t>李金梅</t>
  </si>
  <si>
    <t>企业名称：龙岩市鸿盾保安服务集团有限公司</t>
  </si>
  <si>
    <t>2021年度从本公司获得的税前报酬情况（单位：万元）</t>
  </si>
  <si>
    <t>合计
（4）=(1)+(2)+(3)</t>
  </si>
  <si>
    <t>公务 交通
补贴</t>
  </si>
  <si>
    <t>林丰生</t>
  </si>
  <si>
    <t>党委书记          
总经理</t>
  </si>
  <si>
    <t>2015.12.11-2018.01</t>
  </si>
  <si>
    <t>董事长</t>
  </si>
  <si>
    <t>2018.02至今</t>
  </si>
  <si>
    <t>陈雁</t>
  </si>
  <si>
    <t>党委委员    副董事长</t>
  </si>
  <si>
    <t>2013.11.11至今</t>
  </si>
  <si>
    <t>2018.11.15至今</t>
  </si>
  <si>
    <t>刘庆华</t>
  </si>
  <si>
    <t>党委委员副书记</t>
  </si>
  <si>
    <t>2021.03.19至今</t>
  </si>
  <si>
    <t>姜清海</t>
  </si>
  <si>
    <t>党委委员    副总经理</t>
  </si>
  <si>
    <t>2017.12.26至今</t>
  </si>
  <si>
    <t>石芸</t>
  </si>
  <si>
    <t xml:space="preserve">党委委员    总会计师    </t>
  </si>
  <si>
    <t>2018.08.17至今</t>
  </si>
  <si>
    <t>张北彬</t>
  </si>
  <si>
    <t>2020.07.10-2021.03.07</t>
  </si>
  <si>
    <t>副董事长   常务副总经理</t>
  </si>
  <si>
    <t>2021.03.08至今</t>
  </si>
  <si>
    <t>杨辉</t>
  </si>
  <si>
    <t>党委委员    纪委书记</t>
  </si>
  <si>
    <t>2021.06-2022.09</t>
  </si>
  <si>
    <t>李万忠</t>
  </si>
  <si>
    <t>2019.03.29-2021.05</t>
  </si>
  <si>
    <t>吴强文</t>
  </si>
  <si>
    <t>党委专职    副书记</t>
  </si>
  <si>
    <t>2013.09.30-2021.01</t>
  </si>
  <si>
    <t xml:space="preserve"> 备注：上表披露薪酬为我公司董事、监事、高级管理人员2021年度全部应发税前薪酬。其中，第（1）项由龙岩市国资委核定。</t>
  </si>
  <si>
    <t>企业名称：龙岩市龙腾国有资产经营发展有限公司</t>
  </si>
  <si>
    <t>2021年度从本公司获得的税前报酬情况
(单位：万元)</t>
  </si>
  <si>
    <t>是否在股东单位或其他关联方领取薪酬(是/否)</t>
  </si>
  <si>
    <t>在关联方领取的税前薪酬总额
(万元)</t>
  </si>
  <si>
    <t>应付薪酬
(1)</t>
  </si>
  <si>
    <t>其他货币性收入（注明具体项目并分列）(3)</t>
  </si>
  <si>
    <t>合计
(4)=(1)+(2)+(3)</t>
  </si>
  <si>
    <t>游大志</t>
  </si>
  <si>
    <t>党委书记
董事长
总经理</t>
  </si>
  <si>
    <t>2017.04.17至今</t>
  </si>
  <si>
    <t>吴晓威</t>
  </si>
  <si>
    <t>2017.12.20至今</t>
  </si>
  <si>
    <t>罗志杰</t>
  </si>
  <si>
    <t>副董事长、常务副总经理</t>
  </si>
  <si>
    <t>谢钫洺</t>
  </si>
  <si>
    <t>2019.03.29至今</t>
  </si>
  <si>
    <t>袁丽琴</t>
  </si>
  <si>
    <t>2016.09.02至今</t>
  </si>
  <si>
    <t>傅丽卿</t>
  </si>
  <si>
    <t>备注：上表披露薪酬为我公司董事、监事、高级管理人员2021年度全部应发税前薪酬。其中，第(1)项由市国资委核定。</t>
  </si>
  <si>
    <t>企业名称：龙岩市古田圣地旅游投资开发建设有限公司                                          金额单位：万元</t>
  </si>
  <si>
    <t>应付薪酬（1）</t>
  </si>
  <si>
    <t>公务交通补贴（3）</t>
  </si>
  <si>
    <t>严新华</t>
  </si>
  <si>
    <t>董事长　</t>
  </si>
  <si>
    <t>陈晓明</t>
  </si>
  <si>
    <t>总经理　</t>
  </si>
  <si>
    <t>钟德阳</t>
  </si>
  <si>
    <t>2020.06.24至今</t>
  </si>
  <si>
    <t>卢钊国</t>
  </si>
  <si>
    <t>副总经理　</t>
  </si>
  <si>
    <t>陈鸿贤</t>
  </si>
  <si>
    <t>党委委员　</t>
  </si>
  <si>
    <t>2020.07.10至今</t>
  </si>
  <si>
    <t>廖金媛</t>
  </si>
  <si>
    <t>龚林生</t>
  </si>
  <si>
    <t>备注：</t>
  </si>
  <si>
    <t>1．上表披露薪酬为我公司董事、监事、高级管理人员2021年度全部应发税前薪酬。其中，第1、3项由市国资委、古管中心核定。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</si>
</sst>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  <numFmt numFmtId="178" formatCode="0.00_);[Red]\(0.00\)"/>
    <numFmt numFmtId="179" formatCode="_ * #,##0.000_ ;_ * \-#,##0.000_ ;_ * &quot;-&quot;???_ ;_ @_ "/>
    <numFmt numFmtId="180" formatCode="#,##0.00_ "/>
  </numFmts>
  <fonts count="5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22"/>
      <color rgb="FF000000"/>
      <name val="方正小标宋简体"/>
      <charset val="134"/>
    </font>
    <font>
      <b/>
      <sz val="14"/>
      <color rgb="FF000000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indexed="8"/>
      <name val="宋体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name val="宋体"/>
      <charset val="134"/>
    </font>
    <font>
      <sz val="10.5"/>
      <color indexed="8"/>
      <name val="黑体"/>
      <charset val="134"/>
    </font>
    <font>
      <sz val="22"/>
      <color indexed="8"/>
      <name val="方正小标宋简体"/>
      <charset val="134"/>
    </font>
    <font>
      <sz val="12"/>
      <color indexed="8"/>
      <name val="仿宋_GB2312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22"/>
      <name val="方正小标宋简体"/>
      <charset val="134"/>
    </font>
    <font>
      <sz val="16"/>
      <name val="仿宋_GB2312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仿宋_GB2312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sz val="14"/>
      <color indexed="8"/>
      <name val="宋体"/>
      <charset val="134"/>
    </font>
    <font>
      <sz val="14"/>
      <color theme="1"/>
      <name val="仿宋_GB2312"/>
      <charset val="134"/>
    </font>
    <font>
      <sz val="12"/>
      <color rgb="FF000000"/>
      <name val="宋体"/>
      <charset val="134"/>
      <scheme val="minor"/>
    </font>
    <font>
      <sz val="18"/>
      <color rgb="FF000000"/>
      <name val="方正小标宋简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38" fillId="0" borderId="0" applyFont="0" applyFill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0" fillId="4" borderId="24" applyNumberFormat="0" applyAlignment="0" applyProtection="0">
      <alignment vertical="center"/>
    </xf>
    <xf numFmtId="44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8" fillId="8" borderId="25" applyNumberFormat="0" applyFont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51" fillId="12" borderId="28" applyNumberFormat="0" applyAlignment="0" applyProtection="0">
      <alignment vertical="center"/>
    </xf>
    <xf numFmtId="0" fontId="52" fillId="12" borderId="24" applyNumberFormat="0" applyAlignment="0" applyProtection="0">
      <alignment vertical="center"/>
    </xf>
    <xf numFmtId="0" fontId="53" fillId="13" borderId="29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39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6" fillId="0" borderId="0"/>
    <xf numFmtId="0" fontId="27" fillId="0" borderId="0">
      <alignment vertical="center"/>
    </xf>
  </cellStyleXfs>
  <cellXfs count="19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43" fontId="8" fillId="0" borderId="7" xfId="0" applyNumberFormat="1" applyFont="1" applyFill="1" applyBorder="1" applyAlignment="1">
      <alignment horizontal="center" vertical="center" wrapText="1"/>
    </xf>
    <xf numFmtId="176" fontId="9" fillId="0" borderId="7" xfId="0" applyNumberFormat="1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14" fontId="8" fillId="0" borderId="0" xfId="0" applyNumberFormat="1" applyFont="1" applyFill="1" applyAlignment="1">
      <alignment horizontal="center" vertical="center" wrapText="1"/>
    </xf>
    <xf numFmtId="178" fontId="8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43" fontId="11" fillId="0" borderId="0" xfId="0" applyNumberFormat="1" applyFont="1" applyFill="1" applyBorder="1" applyAlignment="1">
      <alignment vertical="center"/>
    </xf>
    <xf numFmtId="179" fontId="0" fillId="0" borderId="0" xfId="0" applyNumberFormat="1" applyFont="1" applyAlignment="1">
      <alignment vertical="center"/>
    </xf>
    <xf numFmtId="0" fontId="12" fillId="0" borderId="0" xfId="0" applyFont="1" applyFill="1" applyBorder="1" applyAlignment="1"/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176" fontId="16" fillId="2" borderId="7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76" fontId="16" fillId="2" borderId="2" xfId="0" applyNumberFormat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176" fontId="16" fillId="2" borderId="6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20" fillId="0" borderId="7" xfId="0" applyFont="1" applyBorder="1" applyAlignment="1">
      <alignment horizontal="center" vertical="center" wrapText="1"/>
    </xf>
    <xf numFmtId="49" fontId="20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57" fontId="21" fillId="0" borderId="7" xfId="0" applyNumberFormat="1" applyFont="1" applyBorder="1" applyAlignment="1">
      <alignment horizontal="center" vertical="center" wrapText="1"/>
    </xf>
    <xf numFmtId="176" fontId="21" fillId="2" borderId="7" xfId="0" applyNumberFormat="1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176" fontId="21" fillId="0" borderId="7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178" fontId="22" fillId="0" borderId="0" xfId="0" applyNumberFormat="1" applyFont="1" applyAlignment="1">
      <alignment vertical="center"/>
    </xf>
    <xf numFmtId="178" fontId="22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3" fillId="0" borderId="0" xfId="51" applyFont="1" applyAlignment="1">
      <alignment horizontal="left" vertical="center" wrapText="1"/>
    </xf>
    <xf numFmtId="0" fontId="23" fillId="0" borderId="0" xfId="51" applyFont="1" applyAlignment="1">
      <alignment horizontal="center" vertical="center" wrapText="1"/>
    </xf>
    <xf numFmtId="176" fontId="23" fillId="0" borderId="0" xfId="51" applyNumberFormat="1" applyFont="1" applyAlignment="1">
      <alignment horizontal="left" vertical="center" wrapText="1"/>
    </xf>
    <xf numFmtId="178" fontId="23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78" fontId="23" fillId="0" borderId="7" xfId="0" applyNumberFormat="1" applyFont="1" applyFill="1" applyBorder="1" applyAlignment="1">
      <alignment horizontal="center" vertical="center" wrapText="1"/>
    </xf>
    <xf numFmtId="178" fontId="23" fillId="0" borderId="3" xfId="0" applyNumberFormat="1" applyFont="1" applyBorder="1" applyAlignment="1">
      <alignment horizontal="center" vertical="center" wrapText="1"/>
    </xf>
    <xf numFmtId="178" fontId="23" fillId="0" borderId="4" xfId="0" applyNumberFormat="1" applyFont="1" applyBorder="1" applyAlignment="1">
      <alignment horizontal="center" vertical="center" wrapText="1"/>
    </xf>
    <xf numFmtId="49" fontId="23" fillId="0" borderId="7" xfId="0" applyNumberFormat="1" applyFont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78" fontId="10" fillId="0" borderId="7" xfId="0" applyNumberFormat="1" applyFont="1" applyFill="1" applyBorder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 wrapText="1"/>
    </xf>
    <xf numFmtId="180" fontId="9" fillId="0" borderId="7" xfId="0" applyNumberFormat="1" applyFont="1" applyBorder="1" applyAlignment="1">
      <alignment horizontal="center" vertical="center"/>
    </xf>
    <xf numFmtId="178" fontId="10" fillId="0" borderId="7" xfId="0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24" fillId="0" borderId="2" xfId="50" applyFont="1" applyFill="1" applyBorder="1" applyAlignment="1">
      <alignment horizontal="center" vertical="center" wrapText="1"/>
    </xf>
    <xf numFmtId="0" fontId="24" fillId="0" borderId="22" xfId="5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178" fontId="22" fillId="0" borderId="0" xfId="0" applyNumberFormat="1" applyFont="1" applyFill="1" applyAlignment="1">
      <alignment vertical="center"/>
    </xf>
    <xf numFmtId="178" fontId="25" fillId="0" borderId="7" xfId="0" applyNumberFormat="1" applyFont="1" applyFill="1" applyBorder="1" applyAlignment="1">
      <alignment horizontal="center" vertical="center" wrapText="1"/>
    </xf>
    <xf numFmtId="176" fontId="22" fillId="0" borderId="0" xfId="0" applyNumberFormat="1" applyFont="1" applyAlignment="1">
      <alignment vertical="center"/>
    </xf>
    <xf numFmtId="178" fontId="26" fillId="0" borderId="7" xfId="0" applyNumberFormat="1" applyFont="1" applyFill="1" applyBorder="1" applyAlignment="1">
      <alignment horizontal="center" vertical="center" wrapText="1"/>
    </xf>
    <xf numFmtId="176" fontId="26" fillId="0" borderId="7" xfId="0" applyNumberFormat="1" applyFont="1" applyFill="1" applyBorder="1" applyAlignment="1">
      <alignment horizontal="center" vertical="center" wrapText="1"/>
    </xf>
    <xf numFmtId="178" fontId="25" fillId="0" borderId="6" xfId="0" applyNumberFormat="1" applyFont="1" applyFill="1" applyBorder="1" applyAlignment="1">
      <alignment horizontal="center" vertical="center" wrapText="1"/>
    </xf>
    <xf numFmtId="0" fontId="27" fillId="0" borderId="0" xfId="51" applyAlignment="1">
      <alignment horizontal="center" vertical="center" wrapText="1"/>
    </xf>
    <xf numFmtId="49" fontId="27" fillId="0" borderId="0" xfId="51" applyNumberFormat="1" applyAlignment="1">
      <alignment horizontal="center" vertical="center" wrapText="1"/>
    </xf>
    <xf numFmtId="0" fontId="22" fillId="0" borderId="0" xfId="51" applyFont="1" applyAlignment="1">
      <alignment horizontal="center" vertical="center" wrapText="1"/>
    </xf>
    <xf numFmtId="176" fontId="27" fillId="0" borderId="0" xfId="51" applyNumberFormat="1" applyAlignment="1">
      <alignment horizontal="center" vertical="center" wrapText="1"/>
    </xf>
    <xf numFmtId="0" fontId="27" fillId="0" borderId="0" xfId="51">
      <alignment vertical="center"/>
    </xf>
    <xf numFmtId="0" fontId="28" fillId="0" borderId="0" xfId="51" applyFont="1" applyAlignment="1">
      <alignment horizontal="center" vertical="center" wrapText="1"/>
    </xf>
    <xf numFmtId="0" fontId="1" fillId="0" borderId="0" xfId="51" applyFont="1" applyBorder="1" applyAlignment="1">
      <alignment horizontal="center" vertical="center" wrapText="1"/>
    </xf>
    <xf numFmtId="0" fontId="29" fillId="0" borderId="0" xfId="51" applyFont="1" applyBorder="1" applyAlignment="1">
      <alignment horizontal="center" vertical="center" wrapText="1"/>
    </xf>
    <xf numFmtId="176" fontId="29" fillId="0" borderId="0" xfId="51" applyNumberFormat="1" applyFont="1" applyBorder="1" applyAlignment="1">
      <alignment horizontal="center" vertical="center" wrapText="1"/>
    </xf>
    <xf numFmtId="0" fontId="23" fillId="0" borderId="7" xfId="51" applyFont="1" applyFill="1" applyBorder="1" applyAlignment="1">
      <alignment horizontal="center" vertical="center" wrapText="1"/>
    </xf>
    <xf numFmtId="176" fontId="23" fillId="0" borderId="7" xfId="51" applyNumberFormat="1" applyFont="1" applyFill="1" applyBorder="1" applyAlignment="1">
      <alignment horizontal="center" vertical="center" wrapText="1"/>
    </xf>
    <xf numFmtId="176" fontId="23" fillId="0" borderId="3" xfId="51" applyNumberFormat="1" applyFont="1" applyFill="1" applyBorder="1" applyAlignment="1">
      <alignment horizontal="center" vertical="center" wrapText="1"/>
    </xf>
    <xf numFmtId="176" fontId="23" fillId="0" borderId="4" xfId="51" applyNumberFormat="1" applyFont="1" applyFill="1" applyBorder="1" applyAlignment="1">
      <alignment horizontal="center" vertical="center" wrapText="1"/>
    </xf>
    <xf numFmtId="0" fontId="23" fillId="0" borderId="4" xfId="51" applyFont="1" applyFill="1" applyBorder="1" applyAlignment="1">
      <alignment horizontal="center" vertical="center" wrapText="1"/>
    </xf>
    <xf numFmtId="0" fontId="23" fillId="0" borderId="2" xfId="51" applyFont="1" applyFill="1" applyBorder="1" applyAlignment="1">
      <alignment horizontal="center" vertical="center" wrapText="1"/>
    </xf>
    <xf numFmtId="176" fontId="23" fillId="0" borderId="2" xfId="51" applyNumberFormat="1" applyFont="1" applyFill="1" applyBorder="1" applyAlignment="1">
      <alignment horizontal="center" vertical="center" wrapText="1"/>
    </xf>
    <xf numFmtId="177" fontId="9" fillId="0" borderId="7" xfId="0" applyNumberFormat="1" applyFont="1" applyFill="1" applyBorder="1" applyAlignment="1">
      <alignment horizontal="center" vertical="center" shrinkToFit="1"/>
    </xf>
    <xf numFmtId="0" fontId="10" fillId="0" borderId="7" xfId="51" applyFont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10" fillId="0" borderId="7" xfId="51" applyFont="1" applyFill="1" applyBorder="1" applyAlignment="1">
      <alignment horizontal="center" vertical="center" wrapText="1"/>
    </xf>
    <xf numFmtId="176" fontId="10" fillId="0" borderId="7" xfId="51" applyNumberFormat="1" applyFont="1" applyFill="1" applyBorder="1" applyAlignment="1">
      <alignment horizontal="center" vertical="center" wrapText="1"/>
    </xf>
    <xf numFmtId="176" fontId="10" fillId="0" borderId="7" xfId="51" applyNumberFormat="1" applyFont="1" applyBorder="1" applyAlignment="1">
      <alignment horizontal="center" vertical="center" wrapText="1"/>
    </xf>
    <xf numFmtId="0" fontId="10" fillId="0" borderId="23" xfId="51" applyFont="1" applyBorder="1" applyAlignment="1">
      <alignment horizontal="left" vertical="center" wrapText="1"/>
    </xf>
    <xf numFmtId="176" fontId="10" fillId="0" borderId="23" xfId="51" applyNumberFormat="1" applyFont="1" applyBorder="1" applyAlignment="1">
      <alignment horizontal="left" vertical="center" wrapText="1"/>
    </xf>
    <xf numFmtId="0" fontId="3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0" fillId="0" borderId="0" xfId="0" applyFont="1" applyFill="1" applyAlignmen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vertical="center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16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3" fillId="0" borderId="0" xfId="0" applyFont="1" applyAlignment="1">
      <alignment horizontal="justify" vertical="center"/>
    </xf>
    <xf numFmtId="0" fontId="33" fillId="0" borderId="0" xfId="0" applyFont="1" applyAlignment="1">
      <alignment horizontal="justify" vertical="center" inden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wrapText="1"/>
    </xf>
    <xf numFmtId="0" fontId="34" fillId="0" borderId="0" xfId="0" applyFont="1" applyFill="1" applyAlignment="1">
      <alignment wrapText="1"/>
    </xf>
    <xf numFmtId="0" fontId="3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6" fillId="0" borderId="2" xfId="47" applyFont="1" applyFill="1" applyBorder="1" applyAlignment="1">
      <alignment horizontal="center" vertical="center" wrapText="1"/>
    </xf>
    <xf numFmtId="0" fontId="9" fillId="0" borderId="7" xfId="50" applyFont="1" applyFill="1" applyBorder="1" applyAlignment="1">
      <alignment horizontal="center" vertical="center" wrapText="1"/>
    </xf>
    <xf numFmtId="176" fontId="36" fillId="0" borderId="2" xfId="47" applyNumberFormat="1" applyFont="1" applyFill="1" applyBorder="1" applyAlignment="1">
      <alignment horizontal="center" vertical="center" wrapText="1"/>
    </xf>
    <xf numFmtId="0" fontId="36" fillId="0" borderId="6" xfId="47" applyFont="1" applyFill="1" applyBorder="1" applyAlignment="1">
      <alignment horizontal="center" vertical="center" wrapText="1"/>
    </xf>
    <xf numFmtId="176" fontId="36" fillId="0" borderId="6" xfId="47" applyNumberFormat="1" applyFont="1" applyFill="1" applyBorder="1" applyAlignment="1">
      <alignment horizontal="center" vertical="center" wrapText="1"/>
    </xf>
    <xf numFmtId="0" fontId="36" fillId="0" borderId="7" xfId="47" applyFont="1" applyFill="1" applyBorder="1" applyAlignment="1">
      <alignment horizontal="center" vertical="center" wrapText="1"/>
    </xf>
    <xf numFmtId="176" fontId="36" fillId="0" borderId="7" xfId="47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vertical="center" wrapText="1"/>
    </xf>
    <xf numFmtId="0" fontId="37" fillId="0" borderId="0" xfId="0" applyFont="1" applyFill="1" applyAlignment="1">
      <alignment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3" xfId="50"/>
    <cellStyle name="常规 4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5684446845013\FileStorage\File\2023-01\&#20132;&#21457;&#38598;&#22242;--&#24066;&#23646;&#22269;&#26377;&#20225;&#19994;&#36127;&#36131;&#20154;2021&#24180;&#24230;&#34218;&#37228;&#22791;&#26696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494;&#20449;\WeChat%20Files\guobuming002\FileStorage\File\2022-12\&#40857;&#33150;&#20844;&#21496;2021&#24180;&#24230;&#20225;&#19994;&#36127;&#36131;&#20154;&#34218;&#37228;&#22791;&#26696;&#38468;&#34920;(20221215)-&#21457;&#24067;&#26126;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"/>
      <sheetName val="附件3"/>
      <sheetName val="附件4信息披露"/>
      <sheetName val="附件2--所属企业填写"/>
    </sheetNames>
    <sheetDataSet>
      <sheetData sheetId="0">
        <row r="9">
          <cell r="J9">
            <v>14</v>
          </cell>
          <cell r="K9">
            <v>20.85</v>
          </cell>
          <cell r="L9">
            <v>10.2</v>
          </cell>
        </row>
        <row r="9">
          <cell r="V9">
            <v>3.1</v>
          </cell>
          <cell r="W9">
            <v>1.72</v>
          </cell>
          <cell r="X9">
            <v>2.83</v>
          </cell>
          <cell r="Y9">
            <v>1.185</v>
          </cell>
          <cell r="Z9">
            <v>2.91</v>
          </cell>
        </row>
        <row r="9">
          <cell r="AB9">
            <v>0.15</v>
          </cell>
          <cell r="AC9">
            <v>0.04</v>
          </cell>
          <cell r="AD9">
            <v>0.1</v>
          </cell>
        </row>
        <row r="12">
          <cell r="J12">
            <v>13.3</v>
          </cell>
          <cell r="K12">
            <v>19.81</v>
          </cell>
          <cell r="L12">
            <v>9.69</v>
          </cell>
        </row>
        <row r="12">
          <cell r="V12">
            <v>3.1</v>
          </cell>
          <cell r="W12">
            <v>1.72</v>
          </cell>
          <cell r="X12">
            <v>0.07</v>
          </cell>
          <cell r="Y12">
            <v>1.125</v>
          </cell>
          <cell r="Z12">
            <v>2.91</v>
          </cell>
        </row>
        <row r="12">
          <cell r="AB12">
            <v>0.15</v>
          </cell>
          <cell r="AC12">
            <v>0.04</v>
          </cell>
          <cell r="AD12">
            <v>0.1</v>
          </cell>
        </row>
        <row r="13">
          <cell r="J13">
            <v>11.9</v>
          </cell>
          <cell r="K13">
            <v>18.77</v>
          </cell>
          <cell r="L13">
            <v>8.98</v>
          </cell>
        </row>
        <row r="13">
          <cell r="V13">
            <v>3.1</v>
          </cell>
          <cell r="W13">
            <v>1.72</v>
          </cell>
          <cell r="X13">
            <v>1.06</v>
          </cell>
          <cell r="Y13">
            <v>1.007</v>
          </cell>
          <cell r="Z13">
            <v>2.91</v>
          </cell>
        </row>
        <row r="13">
          <cell r="AB13">
            <v>0.15</v>
          </cell>
          <cell r="AC13">
            <v>0.04</v>
          </cell>
          <cell r="AD13">
            <v>0.1</v>
          </cell>
        </row>
        <row r="14">
          <cell r="J14">
            <v>11.9</v>
          </cell>
          <cell r="K14">
            <v>16.68</v>
          </cell>
          <cell r="L14">
            <v>8.37</v>
          </cell>
        </row>
        <row r="14">
          <cell r="V14">
            <v>3.1</v>
          </cell>
          <cell r="W14">
            <v>1.72</v>
          </cell>
          <cell r="X14">
            <v>2.48</v>
          </cell>
          <cell r="Y14">
            <v>1.007</v>
          </cell>
          <cell r="Z14">
            <v>2.91</v>
          </cell>
        </row>
        <row r="14">
          <cell r="AB14">
            <v>0.15</v>
          </cell>
          <cell r="AC14">
            <v>0.04</v>
          </cell>
          <cell r="AD14">
            <v>0.1</v>
          </cell>
        </row>
        <row r="15">
          <cell r="J15">
            <v>11.9</v>
          </cell>
          <cell r="K15">
            <v>18.77</v>
          </cell>
          <cell r="L15">
            <v>8.98</v>
          </cell>
        </row>
        <row r="15">
          <cell r="V15">
            <v>3.1</v>
          </cell>
          <cell r="W15">
            <v>1.72</v>
          </cell>
          <cell r="X15">
            <v>2.29</v>
          </cell>
          <cell r="Y15">
            <v>1.007</v>
          </cell>
          <cell r="Z15">
            <v>2.91</v>
          </cell>
        </row>
        <row r="15">
          <cell r="AB15">
            <v>0.15</v>
          </cell>
          <cell r="AC15">
            <v>0.04</v>
          </cell>
          <cell r="AD15">
            <v>0.1</v>
          </cell>
        </row>
        <row r="16">
          <cell r="J16">
            <v>11.2</v>
          </cell>
          <cell r="K16">
            <v>18.77</v>
          </cell>
          <cell r="L16">
            <v>8.78</v>
          </cell>
        </row>
        <row r="16">
          <cell r="V16">
            <v>3.1</v>
          </cell>
          <cell r="W16">
            <v>1.72</v>
          </cell>
          <cell r="X16">
            <v>2.24</v>
          </cell>
          <cell r="Y16">
            <v>0.948</v>
          </cell>
          <cell r="Z16">
            <v>2.91</v>
          </cell>
        </row>
        <row r="16">
          <cell r="AB16">
            <v>0.15</v>
          </cell>
          <cell r="AC16">
            <v>0.04</v>
          </cell>
          <cell r="AD16">
            <v>0.1</v>
          </cell>
        </row>
        <row r="18">
          <cell r="J18">
            <v>11.2</v>
          </cell>
          <cell r="K18">
            <v>14.6</v>
          </cell>
          <cell r="L18">
            <v>7.55</v>
          </cell>
        </row>
        <row r="18">
          <cell r="V18">
            <v>3.1</v>
          </cell>
          <cell r="W18">
            <v>1.72</v>
          </cell>
          <cell r="X18">
            <v>2.24</v>
          </cell>
          <cell r="Y18">
            <v>0.948</v>
          </cell>
          <cell r="Z18">
            <v>2.91</v>
          </cell>
        </row>
        <row r="18">
          <cell r="AB18">
            <v>0.15</v>
          </cell>
          <cell r="AC18">
            <v>0.04</v>
          </cell>
          <cell r="AD18">
            <v>0.1</v>
          </cell>
        </row>
        <row r="19">
          <cell r="J19">
            <v>11.2</v>
          </cell>
          <cell r="K19">
            <v>18.77</v>
          </cell>
          <cell r="L19">
            <v>8.78</v>
          </cell>
        </row>
        <row r="19">
          <cell r="V19">
            <v>3.1</v>
          </cell>
          <cell r="W19">
            <v>1.72</v>
          </cell>
          <cell r="X19">
            <v>2.41</v>
          </cell>
          <cell r="Y19">
            <v>0.948</v>
          </cell>
          <cell r="Z19">
            <v>2.91</v>
          </cell>
        </row>
        <row r="19">
          <cell r="AB19">
            <v>0.15</v>
          </cell>
          <cell r="AC19">
            <v>0.04</v>
          </cell>
          <cell r="AD19">
            <v>0.1</v>
          </cell>
        </row>
        <row r="20">
          <cell r="J20">
            <v>11.2</v>
          </cell>
          <cell r="K20">
            <v>17.66</v>
          </cell>
          <cell r="L20">
            <v>8.45</v>
          </cell>
        </row>
        <row r="20">
          <cell r="V20">
            <v>3.1</v>
          </cell>
          <cell r="W20">
            <v>1.72</v>
          </cell>
          <cell r="X20">
            <v>2.3</v>
          </cell>
          <cell r="Y20">
            <v>0.948</v>
          </cell>
          <cell r="Z20">
            <v>2.91</v>
          </cell>
        </row>
        <row r="20">
          <cell r="AB20">
            <v>0.15</v>
          </cell>
          <cell r="AC20">
            <v>0.04</v>
          </cell>
          <cell r="AD20">
            <v>0.1</v>
          </cell>
        </row>
        <row r="22">
          <cell r="J22">
            <v>11.2</v>
          </cell>
          <cell r="K22">
            <v>16.68</v>
          </cell>
          <cell r="L22">
            <v>8.16</v>
          </cell>
        </row>
        <row r="22">
          <cell r="V22">
            <v>3.1</v>
          </cell>
          <cell r="W22">
            <v>1.72</v>
          </cell>
          <cell r="X22">
            <v>2.08</v>
          </cell>
          <cell r="Y22">
            <v>0.948</v>
          </cell>
          <cell r="Z22">
            <v>2.91</v>
          </cell>
        </row>
        <row r="22">
          <cell r="AB22">
            <v>0.15</v>
          </cell>
          <cell r="AC22">
            <v>0.04</v>
          </cell>
          <cell r="AD22">
            <v>0.1</v>
          </cell>
        </row>
        <row r="24">
          <cell r="J24">
            <v>11.2</v>
          </cell>
          <cell r="K24">
            <v>16.68</v>
          </cell>
          <cell r="L24">
            <v>8.16</v>
          </cell>
        </row>
        <row r="24">
          <cell r="V24">
            <v>3.1</v>
          </cell>
          <cell r="W24">
            <v>1.72</v>
          </cell>
          <cell r="X24">
            <v>1.7</v>
          </cell>
          <cell r="Y24">
            <v>0.948</v>
          </cell>
          <cell r="Z24">
            <v>2.91</v>
          </cell>
        </row>
        <row r="24">
          <cell r="AB24">
            <v>0.15</v>
          </cell>
          <cell r="AC24">
            <v>0.04</v>
          </cell>
          <cell r="AD24">
            <v>0.1</v>
          </cell>
        </row>
        <row r="25">
          <cell r="J25">
            <v>11.2</v>
          </cell>
          <cell r="K25">
            <v>16.68</v>
          </cell>
          <cell r="L25">
            <v>8.16</v>
          </cell>
        </row>
        <row r="25">
          <cell r="V25">
            <v>3.1</v>
          </cell>
          <cell r="W25">
            <v>1.72</v>
          </cell>
          <cell r="X25">
            <v>1.49</v>
          </cell>
          <cell r="Y25">
            <v>0.948</v>
          </cell>
          <cell r="Z25">
            <v>2.91</v>
          </cell>
        </row>
        <row r="25">
          <cell r="AB25">
            <v>0.15</v>
          </cell>
          <cell r="AC25">
            <v>0.04</v>
          </cell>
          <cell r="AD25">
            <v>0.1</v>
          </cell>
        </row>
        <row r="26">
          <cell r="J26">
            <v>11.2</v>
          </cell>
          <cell r="K26">
            <v>18.77</v>
          </cell>
          <cell r="L26">
            <v>8.78</v>
          </cell>
        </row>
        <row r="26">
          <cell r="V26">
            <v>3.1</v>
          </cell>
          <cell r="W26">
            <v>1.72</v>
          </cell>
          <cell r="X26">
            <v>2.13</v>
          </cell>
          <cell r="Y26">
            <v>0.948</v>
          </cell>
          <cell r="Z26">
            <v>2.91</v>
          </cell>
        </row>
        <row r="26">
          <cell r="AB26">
            <v>0.15</v>
          </cell>
          <cell r="AC26">
            <v>0.04</v>
          </cell>
          <cell r="AD26">
            <v>0.1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附件1"/>
      <sheetName val="附件2-进出口"/>
      <sheetName val="附件3"/>
      <sheetName val="附件4"/>
      <sheetName val="附件4-进出口"/>
    </sheetNames>
    <sheetDataSet>
      <sheetData sheetId="0" refreshError="1">
        <row r="10">
          <cell r="Q10">
            <v>12</v>
          </cell>
        </row>
        <row r="11">
          <cell r="F11">
            <v>31.636544</v>
          </cell>
        </row>
        <row r="11">
          <cell r="J11">
            <v>1.188</v>
          </cell>
        </row>
        <row r="11">
          <cell r="Q11">
            <v>11.57</v>
          </cell>
        </row>
        <row r="12">
          <cell r="F12">
            <v>25.01498</v>
          </cell>
        </row>
        <row r="12">
          <cell r="J12">
            <v>0.99</v>
          </cell>
        </row>
        <row r="12">
          <cell r="Q12">
            <v>7.97</v>
          </cell>
        </row>
        <row r="13">
          <cell r="F13">
            <v>31.900544</v>
          </cell>
        </row>
        <row r="13">
          <cell r="J13">
            <v>1.452</v>
          </cell>
        </row>
        <row r="13">
          <cell r="Q13">
            <v>11.26</v>
          </cell>
        </row>
        <row r="14">
          <cell r="F14">
            <v>33.255112</v>
          </cell>
        </row>
        <row r="14">
          <cell r="J14">
            <v>1.188</v>
          </cell>
        </row>
        <row r="14">
          <cell r="Q14">
            <v>11.35</v>
          </cell>
        </row>
        <row r="15">
          <cell r="F15">
            <v>33.255112</v>
          </cell>
        </row>
        <row r="15">
          <cell r="J15">
            <v>1.188</v>
          </cell>
        </row>
        <row r="15">
          <cell r="Q15">
            <v>11.28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zoomScale="85" zoomScaleNormal="85" topLeftCell="A8" workbookViewId="0">
      <selection activeCell="B26" sqref="B26"/>
    </sheetView>
  </sheetViews>
  <sheetFormatPr defaultColWidth="9" defaultRowHeight="13.5"/>
  <cols>
    <col min="1" max="1" width="13.875" style="177" customWidth="1"/>
    <col min="2" max="2" width="26.625" style="177" customWidth="1"/>
    <col min="3" max="3" width="19.875" style="177" customWidth="1"/>
    <col min="4" max="4" width="12.125" style="177" customWidth="1"/>
    <col min="5" max="5" width="13" style="177" customWidth="1"/>
    <col min="6" max="6" width="12" style="177" customWidth="1"/>
    <col min="7" max="7" width="9.625" style="177" customWidth="1"/>
    <col min="8" max="8" width="13.5" style="177" customWidth="1"/>
    <col min="9" max="9" width="10.625" style="177" customWidth="1"/>
    <col min="10" max="10" width="12.875" style="177" customWidth="1"/>
    <col min="11" max="16384" width="9" style="177"/>
  </cols>
  <sheetData>
    <row r="1" ht="18.75" spans="1:10">
      <c r="A1" s="178"/>
      <c r="B1" s="179"/>
      <c r="C1" s="179"/>
      <c r="D1" s="179"/>
      <c r="E1" s="179"/>
      <c r="F1" s="179"/>
      <c r="G1" s="179"/>
      <c r="H1" s="179"/>
      <c r="I1" s="179"/>
      <c r="J1" s="179"/>
    </row>
    <row r="2" ht="24" customHeight="1" spans="1:10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ht="12" customHeight="1" spans="1:10">
      <c r="A3" s="180"/>
      <c r="B3" s="180"/>
      <c r="C3" s="180"/>
      <c r="D3" s="180"/>
      <c r="E3" s="180"/>
      <c r="F3" s="180"/>
      <c r="G3" s="180"/>
      <c r="H3" s="180"/>
      <c r="I3" s="180"/>
      <c r="J3" s="180"/>
    </row>
    <row r="4" ht="27" customHeight="1" spans="1:10">
      <c r="A4" s="181" t="s">
        <v>1</v>
      </c>
      <c r="B4" s="181"/>
      <c r="C4" s="181"/>
      <c r="D4" s="181"/>
      <c r="E4" s="181"/>
      <c r="F4" s="18"/>
      <c r="G4" s="20"/>
      <c r="H4" s="169" t="s">
        <v>2</v>
      </c>
      <c r="I4" s="169"/>
      <c r="J4" s="169"/>
    </row>
    <row r="5" ht="54" customHeight="1" spans="1:10">
      <c r="A5" s="21" t="s">
        <v>3</v>
      </c>
      <c r="B5" s="21" t="s">
        <v>4</v>
      </c>
      <c r="C5" s="21" t="s">
        <v>5</v>
      </c>
      <c r="D5" s="21" t="s">
        <v>6</v>
      </c>
      <c r="E5" s="21"/>
      <c r="F5" s="21"/>
      <c r="G5" s="21"/>
      <c r="H5" s="21"/>
      <c r="I5" s="21" t="s">
        <v>7</v>
      </c>
      <c r="J5" s="21" t="s">
        <v>8</v>
      </c>
    </row>
    <row r="6" ht="84.95" customHeight="1" spans="1:10">
      <c r="A6" s="21"/>
      <c r="B6" s="21"/>
      <c r="C6" s="21"/>
      <c r="D6" s="21" t="s">
        <v>9</v>
      </c>
      <c r="E6" s="21" t="s">
        <v>10</v>
      </c>
      <c r="F6" s="21" t="s">
        <v>11</v>
      </c>
      <c r="G6" s="21"/>
      <c r="H6" s="21" t="s">
        <v>12</v>
      </c>
      <c r="I6" s="21"/>
      <c r="J6" s="21"/>
    </row>
    <row r="7" spans="1:10">
      <c r="A7" s="21"/>
      <c r="B7" s="21"/>
      <c r="C7" s="21"/>
      <c r="D7" s="21"/>
      <c r="E7" s="21"/>
      <c r="F7" s="21"/>
      <c r="G7" s="21"/>
      <c r="H7" s="21"/>
      <c r="I7" s="21"/>
      <c r="J7" s="21"/>
    </row>
    <row r="8" ht="63" customHeight="1" spans="1:10">
      <c r="A8" s="21"/>
      <c r="B8" s="21"/>
      <c r="C8" s="21"/>
      <c r="D8" s="21"/>
      <c r="E8" s="21"/>
      <c r="F8" s="21" t="s">
        <v>13</v>
      </c>
      <c r="G8" s="182" t="s">
        <v>14</v>
      </c>
      <c r="H8" s="21"/>
      <c r="I8" s="21"/>
      <c r="J8" s="182"/>
    </row>
    <row r="9" s="174" customFormat="1" ht="33.95" customHeight="1" spans="1:10">
      <c r="A9" s="183" t="s">
        <v>15</v>
      </c>
      <c r="B9" s="184" t="s">
        <v>16</v>
      </c>
      <c r="C9" s="184" t="s">
        <v>17</v>
      </c>
      <c r="D9" s="185">
        <v>51.87</v>
      </c>
      <c r="E9" s="185">
        <v>14.7</v>
      </c>
      <c r="F9" s="185">
        <v>2.03</v>
      </c>
      <c r="G9" s="185">
        <v>0</v>
      </c>
      <c r="H9" s="185">
        <f>D9+E9+F9+G9</f>
        <v>68.6</v>
      </c>
      <c r="I9" s="183" t="s">
        <v>18</v>
      </c>
      <c r="J9" s="185">
        <v>0</v>
      </c>
    </row>
    <row r="10" s="174" customFormat="1" ht="45" customHeight="1" spans="1:10">
      <c r="A10" s="186"/>
      <c r="B10" s="184" t="s">
        <v>19</v>
      </c>
      <c r="C10" s="184" t="s">
        <v>20</v>
      </c>
      <c r="D10" s="187"/>
      <c r="E10" s="187"/>
      <c r="F10" s="187"/>
      <c r="G10" s="187"/>
      <c r="H10" s="187"/>
      <c r="I10" s="186"/>
      <c r="J10" s="187"/>
    </row>
    <row r="11" s="174" customFormat="1" ht="45" customHeight="1" spans="1:10">
      <c r="A11" s="188" t="s">
        <v>21</v>
      </c>
      <c r="B11" s="188" t="s">
        <v>22</v>
      </c>
      <c r="C11" s="188" t="s">
        <v>23</v>
      </c>
      <c r="D11" s="189">
        <v>45.79</v>
      </c>
      <c r="E11" s="189">
        <v>13.75</v>
      </c>
      <c r="F11" s="189">
        <v>1.25</v>
      </c>
      <c r="G11" s="189">
        <v>0</v>
      </c>
      <c r="H11" s="189">
        <f>D11+E11+F11+G11</f>
        <v>60.79</v>
      </c>
      <c r="I11" s="188" t="s">
        <v>18</v>
      </c>
      <c r="J11" s="189">
        <v>0</v>
      </c>
    </row>
    <row r="12" s="174" customFormat="1" ht="45" customHeight="1" spans="1:10">
      <c r="A12" s="188" t="s">
        <v>24</v>
      </c>
      <c r="B12" s="188" t="s">
        <v>25</v>
      </c>
      <c r="C12" s="188" t="s">
        <v>23</v>
      </c>
      <c r="D12" s="189">
        <v>45.79</v>
      </c>
      <c r="E12" s="189">
        <v>13.79</v>
      </c>
      <c r="F12" s="189">
        <v>1.25</v>
      </c>
      <c r="G12" s="189">
        <v>0.26</v>
      </c>
      <c r="H12" s="189">
        <f>D12+E12+F12+G12</f>
        <v>61.09</v>
      </c>
      <c r="I12" s="188" t="s">
        <v>18</v>
      </c>
      <c r="J12" s="189">
        <v>0</v>
      </c>
    </row>
    <row r="13" s="174" customFormat="1" ht="60" customHeight="1" spans="1:10">
      <c r="A13" s="188" t="s">
        <v>26</v>
      </c>
      <c r="B13" s="188" t="s">
        <v>27</v>
      </c>
      <c r="C13" s="188" t="s">
        <v>23</v>
      </c>
      <c r="D13" s="189">
        <v>45.79</v>
      </c>
      <c r="E13" s="189">
        <v>13.75</v>
      </c>
      <c r="F13" s="189">
        <v>1.25</v>
      </c>
      <c r="G13" s="189">
        <v>0</v>
      </c>
      <c r="H13" s="189">
        <f t="shared" ref="H13:H20" si="0">D13+E13+F13+G13</f>
        <v>60.79</v>
      </c>
      <c r="I13" s="188" t="s">
        <v>18</v>
      </c>
      <c r="J13" s="189">
        <v>0</v>
      </c>
    </row>
    <row r="14" s="174" customFormat="1" ht="60" customHeight="1" spans="1:10">
      <c r="A14" s="188" t="s">
        <v>28</v>
      </c>
      <c r="B14" s="188" t="s">
        <v>29</v>
      </c>
      <c r="C14" s="188" t="s">
        <v>23</v>
      </c>
      <c r="D14" s="189">
        <v>41.5</v>
      </c>
      <c r="E14" s="189">
        <v>13.4</v>
      </c>
      <c r="F14" s="189">
        <v>1.25</v>
      </c>
      <c r="G14" s="189">
        <v>0</v>
      </c>
      <c r="H14" s="189">
        <f t="shared" si="0"/>
        <v>56.15</v>
      </c>
      <c r="I14" s="188" t="s">
        <v>18</v>
      </c>
      <c r="J14" s="189">
        <v>0</v>
      </c>
    </row>
    <row r="15" s="174" customFormat="1" ht="60" customHeight="1" spans="1:10">
      <c r="A15" s="188" t="s">
        <v>30</v>
      </c>
      <c r="B15" s="188" t="s">
        <v>31</v>
      </c>
      <c r="C15" s="188" t="s">
        <v>23</v>
      </c>
      <c r="D15" s="189">
        <v>41.5</v>
      </c>
      <c r="E15" s="189">
        <v>13.53</v>
      </c>
      <c r="F15" s="189">
        <v>1.25</v>
      </c>
      <c r="G15" s="189">
        <v>0</v>
      </c>
      <c r="H15" s="189">
        <f t="shared" si="0"/>
        <v>56.28</v>
      </c>
      <c r="I15" s="188" t="s">
        <v>18</v>
      </c>
      <c r="J15" s="189">
        <v>0</v>
      </c>
    </row>
    <row r="16" s="174" customFormat="1" ht="45" customHeight="1" spans="1:10">
      <c r="A16" s="188" t="s">
        <v>32</v>
      </c>
      <c r="B16" s="188" t="s">
        <v>29</v>
      </c>
      <c r="C16" s="188" t="s">
        <v>20</v>
      </c>
      <c r="D16" s="189">
        <v>41.5</v>
      </c>
      <c r="E16" s="189">
        <v>11.97</v>
      </c>
      <c r="F16" s="189">
        <v>1.25</v>
      </c>
      <c r="G16" s="189">
        <v>0</v>
      </c>
      <c r="H16" s="189">
        <f t="shared" si="0"/>
        <v>54.72</v>
      </c>
      <c r="I16" s="188" t="s">
        <v>18</v>
      </c>
      <c r="J16" s="189">
        <v>0</v>
      </c>
    </row>
    <row r="17" s="174" customFormat="1" ht="30" customHeight="1" spans="1:10">
      <c r="A17" s="188" t="s">
        <v>33</v>
      </c>
      <c r="B17" s="188" t="s">
        <v>34</v>
      </c>
      <c r="C17" s="188" t="s">
        <v>35</v>
      </c>
      <c r="D17" s="189">
        <v>41.5</v>
      </c>
      <c r="E17" s="189">
        <v>13.53</v>
      </c>
      <c r="F17" s="189">
        <v>1.25</v>
      </c>
      <c r="G17" s="189">
        <v>0</v>
      </c>
      <c r="H17" s="189">
        <f t="shared" si="0"/>
        <v>56.28</v>
      </c>
      <c r="I17" s="188" t="s">
        <v>18</v>
      </c>
      <c r="J17" s="189">
        <v>0</v>
      </c>
    </row>
    <row r="18" s="174" customFormat="1" ht="30" customHeight="1" spans="1:10">
      <c r="A18" s="188" t="s">
        <v>36</v>
      </c>
      <c r="B18" s="188" t="s">
        <v>37</v>
      </c>
      <c r="C18" s="188" t="s">
        <v>38</v>
      </c>
      <c r="D18" s="189">
        <v>44.89</v>
      </c>
      <c r="E18" s="189">
        <v>13.53</v>
      </c>
      <c r="F18" s="189">
        <v>1.25</v>
      </c>
      <c r="G18" s="189">
        <v>0</v>
      </c>
      <c r="H18" s="189">
        <f t="shared" si="0"/>
        <v>59.67</v>
      </c>
      <c r="I18" s="188" t="s">
        <v>18</v>
      </c>
      <c r="J18" s="189">
        <v>0</v>
      </c>
    </row>
    <row r="19" s="174" customFormat="1" ht="30" customHeight="1" spans="1:10">
      <c r="A19" s="188" t="s">
        <v>39</v>
      </c>
      <c r="B19" s="188" t="s">
        <v>40</v>
      </c>
      <c r="C19" s="188" t="s">
        <v>41</v>
      </c>
      <c r="D19" s="189">
        <v>44.89</v>
      </c>
      <c r="E19" s="189">
        <v>12.96</v>
      </c>
      <c r="F19" s="189">
        <v>1.25</v>
      </c>
      <c r="G19" s="189">
        <v>0</v>
      </c>
      <c r="H19" s="189">
        <f t="shared" si="0"/>
        <v>59.1</v>
      </c>
      <c r="I19" s="188" t="s">
        <v>18</v>
      </c>
      <c r="J19" s="189">
        <v>0</v>
      </c>
    </row>
    <row r="20" s="174" customFormat="1" ht="30" customHeight="1" spans="1:10">
      <c r="A20" s="188" t="s">
        <v>42</v>
      </c>
      <c r="B20" s="188" t="s">
        <v>43</v>
      </c>
      <c r="C20" s="188" t="s">
        <v>41</v>
      </c>
      <c r="D20" s="189">
        <v>41.5</v>
      </c>
      <c r="E20" s="189">
        <v>12.68</v>
      </c>
      <c r="F20" s="189">
        <v>1.25</v>
      </c>
      <c r="G20" s="189">
        <v>0</v>
      </c>
      <c r="H20" s="189">
        <f t="shared" si="0"/>
        <v>55.43</v>
      </c>
      <c r="I20" s="188" t="s">
        <v>18</v>
      </c>
      <c r="J20" s="189">
        <v>0</v>
      </c>
    </row>
    <row r="21" s="175" customFormat="1" ht="18.75" spans="1:10">
      <c r="A21" s="190"/>
      <c r="B21" s="190"/>
      <c r="C21" s="190"/>
      <c r="D21" s="190"/>
      <c r="E21" s="190"/>
      <c r="F21" s="190"/>
      <c r="G21" s="190"/>
      <c r="H21" s="190"/>
      <c r="I21" s="190"/>
      <c r="J21" s="190"/>
    </row>
    <row r="22" s="176" customFormat="1" ht="18.75" spans="1:10">
      <c r="A22" s="191" t="s">
        <v>44</v>
      </c>
      <c r="B22" s="191"/>
      <c r="C22" s="191"/>
      <c r="D22" s="191"/>
      <c r="E22" s="191"/>
      <c r="F22" s="191"/>
      <c r="G22" s="191"/>
      <c r="H22" s="191"/>
      <c r="I22" s="191"/>
      <c r="J22" s="191"/>
    </row>
    <row r="23" spans="1:10">
      <c r="A23" s="192"/>
      <c r="B23" s="192"/>
      <c r="C23" s="192"/>
      <c r="D23" s="192"/>
      <c r="E23" s="192"/>
      <c r="F23" s="192"/>
      <c r="G23" s="192"/>
      <c r="H23" s="192"/>
      <c r="I23" s="192"/>
      <c r="J23" s="192"/>
    </row>
    <row r="24" spans="1:10">
      <c r="A24" s="192"/>
      <c r="B24" s="192"/>
      <c r="C24" s="192"/>
      <c r="D24" s="192"/>
      <c r="E24" s="192"/>
      <c r="F24" s="192"/>
      <c r="G24" s="192"/>
      <c r="H24" s="192"/>
      <c r="I24" s="192"/>
      <c r="J24" s="192"/>
    </row>
  </sheetData>
  <mergeCells count="22">
    <mergeCell ref="A2:J2"/>
    <mergeCell ref="A4:E4"/>
    <mergeCell ref="H4:J4"/>
    <mergeCell ref="D5:H5"/>
    <mergeCell ref="A22:J22"/>
    <mergeCell ref="A5:A8"/>
    <mergeCell ref="A9:A10"/>
    <mergeCell ref="B5:B8"/>
    <mergeCell ref="C5:C8"/>
    <mergeCell ref="D6:D8"/>
    <mergeCell ref="D9:D10"/>
    <mergeCell ref="E6:E8"/>
    <mergeCell ref="E9:E10"/>
    <mergeCell ref="F9:F10"/>
    <mergeCell ref="G9:G10"/>
    <mergeCell ref="H6:H8"/>
    <mergeCell ref="H9:H10"/>
    <mergeCell ref="I5:I8"/>
    <mergeCell ref="I9:I10"/>
    <mergeCell ref="J5:J8"/>
    <mergeCell ref="J9:J10"/>
    <mergeCell ref="F6:G7"/>
  </mergeCells>
  <pageMargins left="0.708661417322835" right="0.708661417322835" top="0.748031496062992" bottom="0.748031496062992" header="0.31496062992126" footer="0.31496062992126"/>
  <pageSetup paperSize="9" scale="6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A11" workbookViewId="0">
      <selection activeCell="C34" sqref="C34"/>
    </sheetView>
  </sheetViews>
  <sheetFormatPr defaultColWidth="9" defaultRowHeight="13.5"/>
  <cols>
    <col min="1" max="1" width="12.125" style="16" customWidth="1"/>
    <col min="2" max="3" width="20.75" style="16" customWidth="1"/>
    <col min="4" max="4" width="12.5" style="145" customWidth="1"/>
    <col min="5" max="5" width="18.75" style="145" customWidth="1"/>
    <col min="6" max="6" width="11.25" style="146" customWidth="1"/>
    <col min="7" max="8" width="9.5" style="146" customWidth="1"/>
    <col min="9" max="9" width="13.5" style="145" customWidth="1"/>
    <col min="10" max="10" width="16" style="147" customWidth="1"/>
    <col min="11" max="11" width="16.75" style="147" customWidth="1"/>
    <col min="12" max="16384" width="9" style="16"/>
  </cols>
  <sheetData>
    <row r="1" ht="27" spans="1:1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="142" customFormat="1" ht="18.75" spans="1:11">
      <c r="A2" s="149" t="s">
        <v>45</v>
      </c>
      <c r="B2" s="149"/>
      <c r="C2" s="149"/>
      <c r="D2" s="150"/>
      <c r="E2" s="150"/>
      <c r="F2" s="150"/>
      <c r="G2" s="150"/>
      <c r="H2" s="150"/>
      <c r="I2" s="169" t="s">
        <v>2</v>
      </c>
      <c r="J2" s="169"/>
      <c r="K2" s="169"/>
    </row>
    <row r="3" s="15" customFormat="1" ht="64.5" customHeight="1" spans="1:11">
      <c r="A3" s="8" t="s">
        <v>3</v>
      </c>
      <c r="B3" s="8" t="s">
        <v>4</v>
      </c>
      <c r="C3" s="8" t="s">
        <v>6</v>
      </c>
      <c r="D3" s="8"/>
      <c r="E3" s="8"/>
      <c r="F3" s="8"/>
      <c r="G3" s="8"/>
      <c r="H3" s="8"/>
      <c r="I3" s="8"/>
      <c r="J3" s="8" t="s">
        <v>46</v>
      </c>
      <c r="K3" s="8" t="s">
        <v>47</v>
      </c>
    </row>
    <row r="4" s="15" customFormat="1" ht="64.5" customHeight="1" spans="1:11">
      <c r="A4" s="8"/>
      <c r="B4" s="8"/>
      <c r="C4" s="8" t="s">
        <v>5</v>
      </c>
      <c r="D4" s="151" t="s">
        <v>9</v>
      </c>
      <c r="E4" s="151" t="s">
        <v>48</v>
      </c>
      <c r="F4" s="152" t="s">
        <v>11</v>
      </c>
      <c r="G4" s="6"/>
      <c r="H4" s="8"/>
      <c r="I4" s="151" t="s">
        <v>12</v>
      </c>
      <c r="J4" s="8"/>
      <c r="K4" s="8"/>
    </row>
    <row r="5" s="143" customFormat="1" ht="64.5" customHeight="1" spans="1:11">
      <c r="A5" s="8"/>
      <c r="B5" s="8"/>
      <c r="C5" s="8"/>
      <c r="D5" s="151"/>
      <c r="E5" s="151"/>
      <c r="F5" s="153"/>
      <c r="G5" s="151" t="s">
        <v>14</v>
      </c>
      <c r="H5" s="151" t="s">
        <v>49</v>
      </c>
      <c r="I5" s="151"/>
      <c r="J5" s="8"/>
      <c r="K5" s="8"/>
    </row>
    <row r="6" s="142" customFormat="1" ht="18.75" spans="1:11">
      <c r="A6" s="154" t="s">
        <v>50</v>
      </c>
      <c r="B6" s="154" t="s">
        <v>51</v>
      </c>
      <c r="C6" s="154" t="s">
        <v>52</v>
      </c>
      <c r="D6" s="155">
        <f>[1]附件1!J9+[1]附件1!K9+[1]附件1!L9</f>
        <v>45.05</v>
      </c>
      <c r="E6" s="155">
        <f>[1]附件1!V9+[1]附件1!W9+[1]附件1!X9+[1]附件1!Y9+[1]附件1!Z9+[1]附件1!AB9+[1]附件1!AC9+[1]附件1!AD9</f>
        <v>12.035</v>
      </c>
      <c r="F6" s="155">
        <f>H6</f>
        <v>2.03</v>
      </c>
      <c r="G6" s="155"/>
      <c r="H6" s="155">
        <v>2.03</v>
      </c>
      <c r="I6" s="155">
        <f>D6+E6+F6</f>
        <v>59.115</v>
      </c>
      <c r="J6" s="170" t="s">
        <v>18</v>
      </c>
      <c r="K6" s="170">
        <v>0</v>
      </c>
    </row>
    <row r="7" s="142" customFormat="1" ht="37.5" spans="1:11">
      <c r="A7" s="154"/>
      <c r="B7" s="154" t="s">
        <v>53</v>
      </c>
      <c r="C7" s="154" t="s">
        <v>54</v>
      </c>
      <c r="D7" s="156"/>
      <c r="E7" s="156"/>
      <c r="F7" s="156"/>
      <c r="G7" s="156"/>
      <c r="H7" s="156"/>
      <c r="I7" s="156"/>
      <c r="J7" s="171"/>
      <c r="K7" s="171"/>
    </row>
    <row r="8" s="142" customFormat="1" ht="37.5" spans="1:11">
      <c r="A8" s="154"/>
      <c r="B8" s="154" t="s">
        <v>55</v>
      </c>
      <c r="C8" s="154" t="s">
        <v>56</v>
      </c>
      <c r="D8" s="157"/>
      <c r="E8" s="157"/>
      <c r="F8" s="157"/>
      <c r="G8" s="157"/>
      <c r="H8" s="157"/>
      <c r="I8" s="157"/>
      <c r="J8" s="171"/>
      <c r="K8" s="171"/>
    </row>
    <row r="9" s="144" customFormat="1" ht="37.5" spans="1:12">
      <c r="A9" s="158" t="s">
        <v>57</v>
      </c>
      <c r="B9" s="159" t="s">
        <v>58</v>
      </c>
      <c r="C9" s="159" t="s">
        <v>56</v>
      </c>
      <c r="D9" s="160">
        <f>[1]附件1!J12+[1]附件1!K12+[1]附件1!L12</f>
        <v>42.8</v>
      </c>
      <c r="E9" s="160">
        <f>[1]附件1!V12+[1]附件1!W12+[1]附件1!X12+[1]附件1!Y12+[1]附件1!Z12+[1]附件1!AB12+[1]附件1!AC12+[1]附件1!AD12</f>
        <v>9.215</v>
      </c>
      <c r="F9" s="161">
        <f>G9+H9</f>
        <v>2.03</v>
      </c>
      <c r="G9" s="161"/>
      <c r="H9" s="161">
        <v>2.03</v>
      </c>
      <c r="I9" s="162">
        <f>D9+E9+F9</f>
        <v>54.045</v>
      </c>
      <c r="J9" s="172" t="s">
        <v>18</v>
      </c>
      <c r="K9" s="172">
        <v>0</v>
      </c>
      <c r="L9" s="142"/>
    </row>
    <row r="10" s="142" customFormat="1" ht="18.75" spans="1:11">
      <c r="A10" s="158" t="s">
        <v>59</v>
      </c>
      <c r="B10" s="159" t="s">
        <v>60</v>
      </c>
      <c r="C10" s="159" t="s">
        <v>61</v>
      </c>
      <c r="D10" s="160">
        <f>[1]附件1!J13+[1]附件1!K13+[1]附件1!L13</f>
        <v>39.65</v>
      </c>
      <c r="E10" s="160">
        <f>[1]附件1!V13+[1]附件1!W13+[1]附件1!X13+[1]附件1!Y13+[1]附件1!Z13+[1]附件1!AB13+[1]附件1!AC13+[1]附件1!AD13</f>
        <v>10.087</v>
      </c>
      <c r="F10" s="161">
        <f>G10+H10</f>
        <v>1.25</v>
      </c>
      <c r="G10" s="155"/>
      <c r="H10" s="155">
        <v>1.25</v>
      </c>
      <c r="I10" s="155">
        <f t="shared" ref="I10:I23" si="0">D10+E10+F10</f>
        <v>50.987</v>
      </c>
      <c r="J10" s="170" t="s">
        <v>18</v>
      </c>
      <c r="K10" s="170">
        <v>0</v>
      </c>
    </row>
    <row r="11" s="142" customFormat="1" ht="37.5" spans="1:11">
      <c r="A11" s="154" t="s">
        <v>62</v>
      </c>
      <c r="B11" s="154" t="s">
        <v>63</v>
      </c>
      <c r="C11" s="154" t="s">
        <v>64</v>
      </c>
      <c r="D11" s="160">
        <f>[1]附件1!J14+[1]附件1!K14+[1]附件1!L14</f>
        <v>36.95</v>
      </c>
      <c r="E11" s="160">
        <f>[1]附件1!V14+[1]附件1!W14+[1]附件1!X14+[1]附件1!Y14+[1]附件1!Z14+[1]附件1!AB14+[1]附件1!AC14+[1]附件1!AD14</f>
        <v>11.507</v>
      </c>
      <c r="F11" s="161">
        <f>G11+H11</f>
        <v>1.51</v>
      </c>
      <c r="G11" s="155">
        <v>0.26</v>
      </c>
      <c r="H11" s="155">
        <v>1.25</v>
      </c>
      <c r="I11" s="155">
        <f t="shared" si="0"/>
        <v>49.967</v>
      </c>
      <c r="J11" s="170" t="s">
        <v>18</v>
      </c>
      <c r="K11" s="170">
        <v>0</v>
      </c>
    </row>
    <row r="12" s="142" customFormat="1" ht="37.5" spans="1:11">
      <c r="A12" s="154" t="s">
        <v>65</v>
      </c>
      <c r="B12" s="154" t="s">
        <v>66</v>
      </c>
      <c r="C12" s="154" t="s">
        <v>64</v>
      </c>
      <c r="D12" s="160">
        <f>[1]附件1!J15+[1]附件1!K15+[1]附件1!L15</f>
        <v>39.65</v>
      </c>
      <c r="E12" s="160">
        <f>[1]附件1!V15+[1]附件1!W15+[1]附件1!X15+[1]附件1!Y15+[1]附件1!Z15+[1]附件1!AB15+[1]附件1!AC15+[1]附件1!AD15</f>
        <v>11.317</v>
      </c>
      <c r="F12" s="161">
        <f>G12+H12</f>
        <v>1.25</v>
      </c>
      <c r="G12" s="155"/>
      <c r="H12" s="155">
        <v>1.25</v>
      </c>
      <c r="I12" s="155">
        <f t="shared" si="0"/>
        <v>52.217</v>
      </c>
      <c r="J12" s="170" t="s">
        <v>18</v>
      </c>
      <c r="K12" s="170">
        <v>0</v>
      </c>
    </row>
    <row r="13" s="142" customFormat="1" ht="18.75" spans="1:11">
      <c r="A13" s="154" t="s">
        <v>67</v>
      </c>
      <c r="B13" s="154" t="s">
        <v>68</v>
      </c>
      <c r="C13" s="154" t="s">
        <v>69</v>
      </c>
      <c r="D13" s="155">
        <f>[1]附件1!J16+[1]附件1!K16+[1]附件1!L16</f>
        <v>38.75</v>
      </c>
      <c r="E13" s="155">
        <f>[1]附件1!V16+[1]附件1!W16+[1]附件1!X16+[1]附件1!Y16+[1]附件1!Z16+[1]附件1!AB16+[1]附件1!AC16+[1]附件1!AD16</f>
        <v>11.208</v>
      </c>
      <c r="F13" s="162">
        <f>G13+H13</f>
        <v>1.25</v>
      </c>
      <c r="G13" s="155"/>
      <c r="H13" s="155">
        <v>1.25</v>
      </c>
      <c r="I13" s="155">
        <f t="shared" si="0"/>
        <v>51.208</v>
      </c>
      <c r="J13" s="170" t="s">
        <v>18</v>
      </c>
      <c r="K13" s="170">
        <v>0</v>
      </c>
    </row>
    <row r="14" s="142" customFormat="1" ht="18.75" spans="1:11">
      <c r="A14" s="154"/>
      <c r="B14" s="154" t="s">
        <v>34</v>
      </c>
      <c r="C14" s="154" t="s">
        <v>70</v>
      </c>
      <c r="D14" s="157"/>
      <c r="E14" s="157"/>
      <c r="F14" s="163"/>
      <c r="G14" s="157"/>
      <c r="H14" s="157"/>
      <c r="I14" s="157"/>
      <c r="J14" s="171"/>
      <c r="K14" s="171"/>
    </row>
    <row r="15" s="142" customFormat="1" ht="37.5" spans="1:11">
      <c r="A15" s="154" t="s">
        <v>71</v>
      </c>
      <c r="B15" s="154" t="s">
        <v>72</v>
      </c>
      <c r="C15" s="154" t="s">
        <v>64</v>
      </c>
      <c r="D15" s="160">
        <f>[1]附件1!J18+[1]附件1!K18+[1]附件1!L18</f>
        <v>33.35</v>
      </c>
      <c r="E15" s="160">
        <f>[1]附件1!V18+[1]附件1!W18+[1]附件1!X18+[1]附件1!Y18+[1]附件1!Z18+[1]附件1!AB18+[1]附件1!AC18+[1]附件1!AD18</f>
        <v>11.208</v>
      </c>
      <c r="F15" s="161">
        <f>G15+H15</f>
        <v>1.25</v>
      </c>
      <c r="G15" s="155"/>
      <c r="H15" s="155">
        <v>1.25</v>
      </c>
      <c r="I15" s="155">
        <f t="shared" si="0"/>
        <v>45.808</v>
      </c>
      <c r="J15" s="170" t="s">
        <v>18</v>
      </c>
      <c r="K15" s="170">
        <v>0</v>
      </c>
    </row>
    <row r="16" s="142" customFormat="1" ht="37.5" spans="1:11">
      <c r="A16" s="154" t="s">
        <v>73</v>
      </c>
      <c r="B16" s="154" t="s">
        <v>74</v>
      </c>
      <c r="C16" s="154" t="s">
        <v>64</v>
      </c>
      <c r="D16" s="160">
        <f>[1]附件1!J19+[1]附件1!K19+[1]附件1!L19</f>
        <v>38.75</v>
      </c>
      <c r="E16" s="160">
        <f>[1]附件1!V19+[1]附件1!W19+[1]附件1!X19+[1]附件1!Y19+[1]附件1!Z19+[1]附件1!AB19+[1]附件1!AC19+[1]附件1!AD19</f>
        <v>11.378</v>
      </c>
      <c r="F16" s="161">
        <f>G16+H16</f>
        <v>1.25</v>
      </c>
      <c r="G16" s="155"/>
      <c r="H16" s="155">
        <v>1.25</v>
      </c>
      <c r="I16" s="155">
        <f t="shared" si="0"/>
        <v>51.378</v>
      </c>
      <c r="J16" s="170" t="s">
        <v>18</v>
      </c>
      <c r="K16" s="170">
        <v>0</v>
      </c>
    </row>
    <row r="17" s="142" customFormat="1" ht="18.75" spans="1:11">
      <c r="A17" s="154" t="s">
        <v>75</v>
      </c>
      <c r="B17" s="154" t="s">
        <v>68</v>
      </c>
      <c r="C17" s="154" t="s">
        <v>69</v>
      </c>
      <c r="D17" s="155">
        <f>[1]附件1!J20+[1]附件1!K20+[1]附件1!L20</f>
        <v>37.31</v>
      </c>
      <c r="E17" s="155">
        <f>[1]附件1!V20+[1]附件1!W20+[1]附件1!X20+[1]附件1!Y20+[1]附件1!Z20+[1]附件1!AB20+[1]附件1!AC20+[1]附件1!AD20</f>
        <v>11.268</v>
      </c>
      <c r="F17" s="162">
        <f>G17+H17</f>
        <v>1.25</v>
      </c>
      <c r="G17" s="155"/>
      <c r="H17" s="155">
        <v>1.25</v>
      </c>
      <c r="I17" s="155">
        <f t="shared" si="0"/>
        <v>49.828</v>
      </c>
      <c r="J17" s="170" t="s">
        <v>18</v>
      </c>
      <c r="K17" s="170">
        <v>0</v>
      </c>
    </row>
    <row r="18" s="142" customFormat="1" ht="18.75" spans="1:11">
      <c r="A18" s="154"/>
      <c r="B18" s="154" t="s">
        <v>34</v>
      </c>
      <c r="C18" s="154" t="s">
        <v>70</v>
      </c>
      <c r="D18" s="157"/>
      <c r="E18" s="157"/>
      <c r="F18" s="163"/>
      <c r="G18" s="157"/>
      <c r="H18" s="157"/>
      <c r="I18" s="157"/>
      <c r="J18" s="171"/>
      <c r="K18" s="171"/>
    </row>
    <row r="19" s="142" customFormat="1" ht="18.75" spans="1:11">
      <c r="A19" s="154" t="s">
        <v>76</v>
      </c>
      <c r="B19" s="154" t="s">
        <v>37</v>
      </c>
      <c r="C19" s="154" t="s">
        <v>77</v>
      </c>
      <c r="D19" s="155">
        <f>[1]附件1!J22+[1]附件1!K22+[1]附件1!L22</f>
        <v>36.04</v>
      </c>
      <c r="E19" s="155">
        <f>[1]附件1!V22+[1]附件1!W22+[1]附件1!X22+[1]附件1!Y22+[1]附件1!Z22+[1]附件1!AB22+[1]附件1!AC22+[1]附件1!AD22</f>
        <v>11.048</v>
      </c>
      <c r="F19" s="162">
        <f>G19+H19</f>
        <v>1.25</v>
      </c>
      <c r="G19" s="155"/>
      <c r="H19" s="155">
        <v>1.25</v>
      </c>
      <c r="I19" s="155">
        <f t="shared" si="0"/>
        <v>48.338</v>
      </c>
      <c r="J19" s="170" t="s">
        <v>18</v>
      </c>
      <c r="K19" s="170">
        <v>0</v>
      </c>
    </row>
    <row r="20" s="142" customFormat="1" ht="18.75" spans="1:11">
      <c r="A20" s="154"/>
      <c r="B20" s="154" t="s">
        <v>43</v>
      </c>
      <c r="C20" s="154" t="s">
        <v>78</v>
      </c>
      <c r="D20" s="157"/>
      <c r="E20" s="157"/>
      <c r="F20" s="163"/>
      <c r="G20" s="157"/>
      <c r="H20" s="157"/>
      <c r="I20" s="157"/>
      <c r="J20" s="171"/>
      <c r="K20" s="171"/>
    </row>
    <row r="21" s="142" customFormat="1" ht="18.75" spans="1:11">
      <c r="A21" s="158" t="s">
        <v>79</v>
      </c>
      <c r="B21" s="159" t="s">
        <v>37</v>
      </c>
      <c r="C21" s="159" t="s">
        <v>78</v>
      </c>
      <c r="D21" s="160">
        <f>[1]附件1!J24+[1]附件1!K24+[1]附件1!L24</f>
        <v>36.04</v>
      </c>
      <c r="E21" s="160">
        <f>[1]附件1!V24+[1]附件1!W24+[1]附件1!X24+[1]附件1!Y24+[1]附件1!Z24+[1]附件1!AB24+[1]附件1!AC24+[1]附件1!AD24</f>
        <v>10.668</v>
      </c>
      <c r="F21" s="161">
        <f>G21+H21</f>
        <v>1.51</v>
      </c>
      <c r="G21" s="164">
        <v>0.26</v>
      </c>
      <c r="H21" s="160">
        <v>1.25</v>
      </c>
      <c r="I21" s="155">
        <f t="shared" si="0"/>
        <v>48.218</v>
      </c>
      <c r="J21" s="170" t="s">
        <v>18</v>
      </c>
      <c r="K21" s="170">
        <v>0</v>
      </c>
    </row>
    <row r="22" s="142" customFormat="1" ht="18.75" spans="1:11">
      <c r="A22" s="165" t="s">
        <v>80</v>
      </c>
      <c r="B22" s="165" t="s">
        <v>81</v>
      </c>
      <c r="C22" s="154" t="s">
        <v>82</v>
      </c>
      <c r="D22" s="160">
        <f>[1]附件1!J25+[1]附件1!K25+[1]附件1!L25</f>
        <v>36.04</v>
      </c>
      <c r="E22" s="160">
        <f>[1]附件1!V25+[1]附件1!W25+[1]附件1!X25+[1]附件1!Y25+[1]附件1!Z25+[1]附件1!AB25+[1]附件1!AC25+[1]附件1!AD25</f>
        <v>10.458</v>
      </c>
      <c r="F22" s="161">
        <f>G22+H22</f>
        <v>1.25</v>
      </c>
      <c r="G22" s="160"/>
      <c r="H22" s="160">
        <v>1.25</v>
      </c>
      <c r="I22" s="155">
        <f t="shared" si="0"/>
        <v>47.748</v>
      </c>
      <c r="J22" s="170" t="s">
        <v>18</v>
      </c>
      <c r="K22" s="170">
        <v>0</v>
      </c>
    </row>
    <row r="23" s="142" customFormat="1" ht="18.75" spans="1:11">
      <c r="A23" s="158" t="s">
        <v>83</v>
      </c>
      <c r="B23" s="159" t="s">
        <v>40</v>
      </c>
      <c r="C23" s="159" t="s">
        <v>61</v>
      </c>
      <c r="D23" s="160">
        <f>[1]附件1!J26+[1]附件1!K26+[1]附件1!L26</f>
        <v>38.75</v>
      </c>
      <c r="E23" s="160">
        <f>[1]附件1!V26+[1]附件1!W26+[1]附件1!X26+[1]附件1!Y26+[1]附件1!Z26+[1]附件1!AB26+[1]附件1!AC26+[1]附件1!AD26</f>
        <v>11.098</v>
      </c>
      <c r="F23" s="161">
        <f>G23+H23</f>
        <v>1.25</v>
      </c>
      <c r="G23" s="160"/>
      <c r="H23" s="160">
        <v>1.25</v>
      </c>
      <c r="I23" s="160">
        <f t="shared" si="0"/>
        <v>51.098</v>
      </c>
      <c r="J23" s="173" t="s">
        <v>18</v>
      </c>
      <c r="K23" s="173">
        <v>0</v>
      </c>
    </row>
    <row r="24" ht="18.75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42"/>
    </row>
    <row r="25" ht="18.75" spans="1:12">
      <c r="A25" s="166" t="s">
        <v>84</v>
      </c>
      <c r="B25" s="166"/>
      <c r="C25" s="166"/>
      <c r="D25" s="14"/>
      <c r="E25" s="14"/>
      <c r="F25" s="166"/>
      <c r="G25" s="166"/>
      <c r="H25" s="166"/>
      <c r="I25" s="14"/>
      <c r="J25" s="14"/>
      <c r="K25" s="14"/>
      <c r="L25" s="142"/>
    </row>
    <row r="26" ht="18.75" spans="1:1">
      <c r="A26" s="167"/>
    </row>
    <row r="27" ht="18.75" spans="1:1">
      <c r="A27" s="168"/>
    </row>
  </sheetData>
  <mergeCells count="52">
    <mergeCell ref="A1:K1"/>
    <mergeCell ref="A2:C2"/>
    <mergeCell ref="I2:K2"/>
    <mergeCell ref="C3:I3"/>
    <mergeCell ref="G4:H4"/>
    <mergeCell ref="A24:K24"/>
    <mergeCell ref="A25:K25"/>
    <mergeCell ref="A3:A5"/>
    <mergeCell ref="A6:A8"/>
    <mergeCell ref="A13:A14"/>
    <mergeCell ref="A17:A18"/>
    <mergeCell ref="A19:A20"/>
    <mergeCell ref="B3:B5"/>
    <mergeCell ref="C4:C5"/>
    <mergeCell ref="D4:D5"/>
    <mergeCell ref="D6:D8"/>
    <mergeCell ref="D13:D14"/>
    <mergeCell ref="D17:D18"/>
    <mergeCell ref="D19:D20"/>
    <mergeCell ref="E4:E5"/>
    <mergeCell ref="E6:E8"/>
    <mergeCell ref="E13:E14"/>
    <mergeCell ref="E17:E18"/>
    <mergeCell ref="E19:E20"/>
    <mergeCell ref="F4:F5"/>
    <mergeCell ref="F6:F8"/>
    <mergeCell ref="F13:F14"/>
    <mergeCell ref="F17:F18"/>
    <mergeCell ref="F19:F20"/>
    <mergeCell ref="G6:G8"/>
    <mergeCell ref="G13:G14"/>
    <mergeCell ref="G17:G18"/>
    <mergeCell ref="G19:G20"/>
    <mergeCell ref="H6:H8"/>
    <mergeCell ref="H13:H14"/>
    <mergeCell ref="H17:H18"/>
    <mergeCell ref="H19:H20"/>
    <mergeCell ref="I4:I5"/>
    <mergeCell ref="I6:I8"/>
    <mergeCell ref="I13:I14"/>
    <mergeCell ref="I17:I18"/>
    <mergeCell ref="I19:I20"/>
    <mergeCell ref="J3:J5"/>
    <mergeCell ref="J6:J8"/>
    <mergeCell ref="J13:J14"/>
    <mergeCell ref="J17:J18"/>
    <mergeCell ref="J19:J20"/>
    <mergeCell ref="K3:K5"/>
    <mergeCell ref="K6:K8"/>
    <mergeCell ref="K13:K14"/>
    <mergeCell ref="K17:K18"/>
    <mergeCell ref="K19:K20"/>
  </mergeCells>
  <pageMargins left="0.708661417322835" right="0.708661417322835" top="0.748031496062992" bottom="0.748031496062992" header="0.31496062992126" footer="0.31496062992126"/>
  <pageSetup paperSize="9" scale="5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7"/>
  <sheetViews>
    <sheetView topLeftCell="A9" workbookViewId="0">
      <selection activeCell="A12" sqref="$A11:$XFD12"/>
    </sheetView>
  </sheetViews>
  <sheetFormatPr defaultColWidth="9" defaultRowHeight="13.5"/>
  <cols>
    <col min="1" max="1" width="11.125" style="118" customWidth="1"/>
    <col min="2" max="2" width="16.125" style="118" customWidth="1"/>
    <col min="3" max="3" width="15.25" style="118" customWidth="1"/>
    <col min="4" max="4" width="9.875" style="118" customWidth="1"/>
    <col min="5" max="5" width="17.25" style="118" customWidth="1"/>
    <col min="6" max="7" width="9.875" style="121" customWidth="1"/>
    <col min="8" max="9" width="9.875" style="118" customWidth="1"/>
    <col min="10" max="10" width="12.25" style="118" customWidth="1"/>
    <col min="11" max="11" width="14.875" style="118" customWidth="1"/>
    <col min="12" max="16380" width="9" style="118"/>
    <col min="16381" max="16384" width="9" style="122"/>
  </cols>
  <sheetData>
    <row r="1" s="118" customFormat="1" spans="1:16383">
      <c r="A1" s="123"/>
      <c r="F1" s="121"/>
      <c r="G1" s="121"/>
      <c r="XFA1" s="122"/>
      <c r="XFB1" s="122"/>
      <c r="XFC1" s="122"/>
    </row>
    <row r="2" s="118" customFormat="1" ht="28.5" spans="1:16383">
      <c r="A2" s="124" t="s">
        <v>0</v>
      </c>
      <c r="B2" s="125"/>
      <c r="C2" s="125"/>
      <c r="D2" s="125"/>
      <c r="E2" s="125"/>
      <c r="F2" s="126"/>
      <c r="G2" s="126"/>
      <c r="H2" s="125"/>
      <c r="I2" s="125"/>
      <c r="J2" s="125"/>
      <c r="K2" s="125"/>
      <c r="XFA2" s="122"/>
      <c r="XFB2" s="122"/>
      <c r="XFC2" s="122"/>
    </row>
    <row r="3" s="118" customFormat="1" ht="18.75" spans="1:16383">
      <c r="A3" s="90" t="s">
        <v>85</v>
      </c>
      <c r="B3" s="90"/>
      <c r="C3" s="90"/>
      <c r="D3" s="90"/>
      <c r="E3" s="91"/>
      <c r="F3" s="92"/>
      <c r="G3" s="92"/>
      <c r="H3" s="90"/>
      <c r="I3" s="90"/>
      <c r="J3" s="90"/>
      <c r="K3" s="90"/>
      <c r="XFA3" s="122"/>
      <c r="XFB3" s="122"/>
      <c r="XFC3" s="122"/>
    </row>
    <row r="4" s="118" customFormat="1" ht="42.75" customHeight="1" spans="1:16383">
      <c r="A4" s="127" t="s">
        <v>3</v>
      </c>
      <c r="B4" s="127" t="s">
        <v>4</v>
      </c>
      <c r="C4" s="127" t="s">
        <v>86</v>
      </c>
      <c r="D4" s="127" t="s">
        <v>6</v>
      </c>
      <c r="E4" s="127"/>
      <c r="F4" s="128"/>
      <c r="G4" s="128"/>
      <c r="H4" s="127"/>
      <c r="I4" s="127"/>
      <c r="J4" s="127" t="s">
        <v>87</v>
      </c>
      <c r="K4" s="127" t="s">
        <v>88</v>
      </c>
      <c r="XFA4" s="122"/>
      <c r="XFB4" s="122"/>
      <c r="XFC4" s="122"/>
    </row>
    <row r="5" s="118" customFormat="1" ht="18.75" spans="1:16383">
      <c r="A5" s="127"/>
      <c r="B5" s="127"/>
      <c r="C5" s="127"/>
      <c r="D5" s="127" t="s">
        <v>89</v>
      </c>
      <c r="E5" s="127" t="s">
        <v>90</v>
      </c>
      <c r="F5" s="129" t="s">
        <v>91</v>
      </c>
      <c r="G5" s="130"/>
      <c r="H5" s="131"/>
      <c r="I5" s="127" t="s">
        <v>92</v>
      </c>
      <c r="J5" s="127"/>
      <c r="K5" s="127"/>
      <c r="XFA5" s="122"/>
      <c r="XFB5" s="122"/>
      <c r="XFC5" s="122"/>
    </row>
    <row r="6" s="119" customFormat="1" ht="118.5" customHeight="1" spans="1:11">
      <c r="A6" s="132"/>
      <c r="B6" s="132"/>
      <c r="C6" s="132"/>
      <c r="D6" s="132"/>
      <c r="E6" s="132"/>
      <c r="F6" s="133"/>
      <c r="G6" s="133" t="s">
        <v>93</v>
      </c>
      <c r="H6" s="132" t="s">
        <v>94</v>
      </c>
      <c r="I6" s="132"/>
      <c r="J6" s="132"/>
      <c r="K6" s="132"/>
    </row>
    <row r="7" s="120" customFormat="1" ht="37.5" spans="1:11">
      <c r="A7" s="134" t="s">
        <v>95</v>
      </c>
      <c r="B7" s="135" t="s">
        <v>19</v>
      </c>
      <c r="C7" s="135" t="s">
        <v>61</v>
      </c>
      <c r="D7" s="136">
        <v>62.45</v>
      </c>
      <c r="E7" s="137">
        <v>14.68</v>
      </c>
      <c r="F7" s="138">
        <f>SUM(G7:H7)</f>
        <v>2.03</v>
      </c>
      <c r="G7" s="138">
        <v>2.03</v>
      </c>
      <c r="H7" s="137"/>
      <c r="I7" s="138">
        <f>SUM(D7:F7)</f>
        <v>79.16</v>
      </c>
      <c r="J7" s="137" t="s">
        <v>18</v>
      </c>
      <c r="K7" s="137" t="s">
        <v>96</v>
      </c>
    </row>
    <row r="8" s="120" customFormat="1" ht="37.5" spans="1:11">
      <c r="A8" s="134" t="s">
        <v>97</v>
      </c>
      <c r="B8" s="135" t="s">
        <v>98</v>
      </c>
      <c r="C8" s="135" t="s">
        <v>61</v>
      </c>
      <c r="D8" s="136">
        <v>59.33</v>
      </c>
      <c r="E8" s="137">
        <v>9.12</v>
      </c>
      <c r="F8" s="138">
        <f t="shared" ref="F8:F16" si="0">SUM(G8:H8)</f>
        <v>2.03</v>
      </c>
      <c r="G8" s="138">
        <v>2.03</v>
      </c>
      <c r="H8" s="137"/>
      <c r="I8" s="138">
        <f t="shared" ref="I8:I16" si="1">SUM(D8:F8)</f>
        <v>70.48</v>
      </c>
      <c r="J8" s="137" t="s">
        <v>18</v>
      </c>
      <c r="K8" s="137" t="s">
        <v>96</v>
      </c>
    </row>
    <row r="9" s="120" customFormat="1" ht="56.25" spans="1:11">
      <c r="A9" s="134" t="s">
        <v>99</v>
      </c>
      <c r="B9" s="135" t="s">
        <v>100</v>
      </c>
      <c r="C9" s="135" t="s">
        <v>61</v>
      </c>
      <c r="D9" s="136">
        <v>56.21</v>
      </c>
      <c r="E9" s="137">
        <v>12.9</v>
      </c>
      <c r="F9" s="138">
        <f t="shared" si="0"/>
        <v>1.25</v>
      </c>
      <c r="G9" s="138">
        <v>1.25</v>
      </c>
      <c r="H9" s="137"/>
      <c r="I9" s="138">
        <f t="shared" si="1"/>
        <v>70.36</v>
      </c>
      <c r="J9" s="137" t="s">
        <v>18</v>
      </c>
      <c r="K9" s="137" t="s">
        <v>96</v>
      </c>
    </row>
    <row r="10" s="120" customFormat="1" ht="18.75" spans="1:11">
      <c r="A10" s="134" t="s">
        <v>101</v>
      </c>
      <c r="B10" s="135" t="s">
        <v>60</v>
      </c>
      <c r="C10" s="135" t="s">
        <v>23</v>
      </c>
      <c r="D10" s="136">
        <v>50.87</v>
      </c>
      <c r="E10" s="137">
        <v>13.1</v>
      </c>
      <c r="F10" s="138">
        <f t="shared" si="0"/>
        <v>1.25</v>
      </c>
      <c r="G10" s="138">
        <v>1.25</v>
      </c>
      <c r="H10" s="137"/>
      <c r="I10" s="138">
        <f t="shared" si="1"/>
        <v>65.22</v>
      </c>
      <c r="J10" s="137" t="s">
        <v>18</v>
      </c>
      <c r="K10" s="137" t="s">
        <v>96</v>
      </c>
    </row>
    <row r="11" s="120" customFormat="1" ht="56.25" spans="1:11">
      <c r="A11" s="134" t="s">
        <v>102</v>
      </c>
      <c r="B11" s="135" t="s">
        <v>103</v>
      </c>
      <c r="C11" s="109" t="s">
        <v>104</v>
      </c>
      <c r="D11" s="136">
        <v>50.87</v>
      </c>
      <c r="E11" s="137">
        <v>13.1</v>
      </c>
      <c r="F11" s="138">
        <f t="shared" si="0"/>
        <v>1.51</v>
      </c>
      <c r="G11" s="138">
        <v>1.25</v>
      </c>
      <c r="H11" s="137">
        <v>0.26</v>
      </c>
      <c r="I11" s="138">
        <f t="shared" si="1"/>
        <v>65.48</v>
      </c>
      <c r="J11" s="137" t="s">
        <v>18</v>
      </c>
      <c r="K11" s="137" t="s">
        <v>96</v>
      </c>
    </row>
    <row r="12" s="118" customFormat="1" ht="37.5" spans="1:16383">
      <c r="A12" s="134" t="s">
        <v>105</v>
      </c>
      <c r="B12" s="135" t="s">
        <v>29</v>
      </c>
      <c r="C12" s="109" t="s">
        <v>106</v>
      </c>
      <c r="D12" s="136">
        <v>45.54</v>
      </c>
      <c r="E12" s="135">
        <v>12.89</v>
      </c>
      <c r="F12" s="138">
        <f t="shared" si="0"/>
        <v>1.25</v>
      </c>
      <c r="G12" s="139">
        <v>1.25</v>
      </c>
      <c r="H12" s="135"/>
      <c r="I12" s="138">
        <f t="shared" si="1"/>
        <v>59.68</v>
      </c>
      <c r="J12" s="137" t="s">
        <v>18</v>
      </c>
      <c r="K12" s="137" t="s">
        <v>96</v>
      </c>
      <c r="XFA12" s="122"/>
      <c r="XFB12" s="122"/>
      <c r="XFC12" s="122"/>
    </row>
    <row r="13" s="118" customFormat="1" ht="37.5" spans="1:16383">
      <c r="A13" s="134" t="s">
        <v>107</v>
      </c>
      <c r="B13" s="135" t="s">
        <v>29</v>
      </c>
      <c r="C13" s="109" t="s">
        <v>23</v>
      </c>
      <c r="D13" s="136">
        <v>54.39</v>
      </c>
      <c r="E13" s="135">
        <v>12.6</v>
      </c>
      <c r="F13" s="138">
        <f t="shared" si="0"/>
        <v>1.25</v>
      </c>
      <c r="G13" s="139">
        <v>1.25</v>
      </c>
      <c r="H13" s="135"/>
      <c r="I13" s="138">
        <f t="shared" si="1"/>
        <v>68.24</v>
      </c>
      <c r="J13" s="137" t="s">
        <v>18</v>
      </c>
      <c r="K13" s="137" t="s">
        <v>96</v>
      </c>
      <c r="XFA13" s="122"/>
      <c r="XFB13" s="122"/>
      <c r="XFC13" s="122"/>
    </row>
    <row r="14" s="118" customFormat="1" ht="28.5" customHeight="1" spans="1:16383">
      <c r="A14" s="134" t="s">
        <v>108</v>
      </c>
      <c r="B14" s="135" t="s">
        <v>109</v>
      </c>
      <c r="C14" s="135" t="s">
        <v>110</v>
      </c>
      <c r="D14" s="136">
        <v>52.17</v>
      </c>
      <c r="E14" s="135">
        <v>12.52</v>
      </c>
      <c r="F14" s="138">
        <f t="shared" si="0"/>
        <v>1.25</v>
      </c>
      <c r="G14" s="139">
        <v>1.25</v>
      </c>
      <c r="H14" s="135"/>
      <c r="I14" s="138">
        <f t="shared" si="1"/>
        <v>65.94</v>
      </c>
      <c r="J14" s="137" t="s">
        <v>18</v>
      </c>
      <c r="K14" s="137" t="s">
        <v>96</v>
      </c>
      <c r="XFA14" s="122"/>
      <c r="XFB14" s="122"/>
      <c r="XFC14" s="122"/>
    </row>
    <row r="15" s="118" customFormat="1" ht="28.5" customHeight="1" spans="1:16383">
      <c r="A15" s="134" t="s">
        <v>111</v>
      </c>
      <c r="B15" s="135" t="s">
        <v>37</v>
      </c>
      <c r="C15" s="135" t="s">
        <v>112</v>
      </c>
      <c r="D15" s="136">
        <v>54.39</v>
      </c>
      <c r="E15" s="135">
        <v>9.95</v>
      </c>
      <c r="F15" s="138">
        <f t="shared" si="0"/>
        <v>1.25</v>
      </c>
      <c r="G15" s="139">
        <v>1.25</v>
      </c>
      <c r="H15" s="135"/>
      <c r="I15" s="138">
        <f t="shared" si="1"/>
        <v>65.59</v>
      </c>
      <c r="J15" s="137" t="s">
        <v>18</v>
      </c>
      <c r="K15" s="137" t="s">
        <v>96</v>
      </c>
      <c r="XFA15" s="122"/>
      <c r="XFB15" s="122"/>
      <c r="XFC15" s="122"/>
    </row>
    <row r="16" s="118" customFormat="1" ht="28.5" customHeight="1" spans="1:16383">
      <c r="A16" s="134" t="s">
        <v>113</v>
      </c>
      <c r="B16" s="135" t="s">
        <v>43</v>
      </c>
      <c r="C16" s="135" t="s">
        <v>112</v>
      </c>
      <c r="D16" s="136">
        <v>49.96</v>
      </c>
      <c r="E16" s="135">
        <v>9.95</v>
      </c>
      <c r="F16" s="138">
        <f t="shared" si="0"/>
        <v>1.25</v>
      </c>
      <c r="G16" s="139">
        <v>1.25</v>
      </c>
      <c r="H16" s="135"/>
      <c r="I16" s="138">
        <f t="shared" si="1"/>
        <v>61.16</v>
      </c>
      <c r="J16" s="137" t="s">
        <v>18</v>
      </c>
      <c r="K16" s="137" t="s">
        <v>96</v>
      </c>
      <c r="XFA16" s="122"/>
      <c r="XFB16" s="122"/>
      <c r="XFC16" s="122"/>
    </row>
    <row r="17" s="118" customFormat="1" ht="28.5" customHeight="1" spans="1:16383">
      <c r="A17" s="140" t="s">
        <v>44</v>
      </c>
      <c r="B17" s="140"/>
      <c r="C17" s="140"/>
      <c r="D17" s="140"/>
      <c r="E17" s="140"/>
      <c r="F17" s="141"/>
      <c r="G17" s="141"/>
      <c r="H17" s="140"/>
      <c r="I17" s="140"/>
      <c r="J17" s="140"/>
      <c r="K17" s="140"/>
      <c r="XFA17" s="122"/>
      <c r="XFB17" s="122"/>
      <c r="XFC17" s="122"/>
    </row>
  </sheetData>
  <mergeCells count="14">
    <mergeCell ref="A2:K2"/>
    <mergeCell ref="A3:K3"/>
    <mergeCell ref="D4:I4"/>
    <mergeCell ref="G5:H5"/>
    <mergeCell ref="A17:K17"/>
    <mergeCell ref="A4:A6"/>
    <mergeCell ref="B4:B6"/>
    <mergeCell ref="C4:C6"/>
    <mergeCell ref="D5:D6"/>
    <mergeCell ref="E5:E6"/>
    <mergeCell ref="F5:F6"/>
    <mergeCell ref="I5:I6"/>
    <mergeCell ref="J4:J6"/>
    <mergeCell ref="K4:K6"/>
  </mergeCells>
  <pageMargins left="0.708661417322835" right="0.708661417322835" top="0.748031496062992" bottom="0.748031496062992" header="0.31496062992126" footer="0.31496062992126"/>
  <pageSetup paperSize="9" scale="6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tabSelected="1" zoomScale="85" zoomScaleNormal="85" topLeftCell="A5" workbookViewId="0">
      <selection activeCell="H7" sqref="H7"/>
    </sheetView>
  </sheetViews>
  <sheetFormatPr defaultColWidth="9" defaultRowHeight="12"/>
  <cols>
    <col min="1" max="1" width="8.125" style="86" customWidth="1"/>
    <col min="2" max="2" width="20.625" style="86" customWidth="1"/>
    <col min="3" max="3" width="18.375" style="86" customWidth="1"/>
    <col min="4" max="4" width="12.75" style="87" customWidth="1"/>
    <col min="5" max="5" width="17.625" style="86" customWidth="1"/>
    <col min="6" max="6" width="10.875" style="87" customWidth="1"/>
    <col min="7" max="7" width="10.875" style="88" customWidth="1"/>
    <col min="8" max="8" width="17" style="88" customWidth="1"/>
    <col min="9" max="9" width="13" style="86" customWidth="1"/>
    <col min="10" max="10" width="13.125" style="86" customWidth="1"/>
    <col min="11" max="11" width="9.125" style="86" hidden="1" customWidth="1"/>
    <col min="12" max="20" width="9" style="86" hidden="1" customWidth="1"/>
    <col min="21" max="16384" width="9" style="86"/>
  </cols>
  <sheetData>
    <row r="1" ht="28.5" spans="1:1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ht="33.75" customHeight="1" spans="1:11">
      <c r="A2" s="90" t="s">
        <v>114</v>
      </c>
      <c r="B2" s="90"/>
      <c r="C2" s="90"/>
      <c r="D2" s="90"/>
      <c r="E2" s="91"/>
      <c r="F2" s="92"/>
      <c r="G2" s="92"/>
      <c r="H2" s="90"/>
      <c r="I2" s="90"/>
      <c r="J2" s="90"/>
      <c r="K2" s="90"/>
    </row>
    <row r="3" ht="34.5" customHeight="1" spans="1:10">
      <c r="A3" s="93" t="s">
        <v>3</v>
      </c>
      <c r="B3" s="93" t="s">
        <v>4</v>
      </c>
      <c r="C3" s="93" t="s">
        <v>5</v>
      </c>
      <c r="D3" s="94" t="s">
        <v>6</v>
      </c>
      <c r="E3" s="94"/>
      <c r="F3" s="94"/>
      <c r="G3" s="94"/>
      <c r="H3" s="94"/>
      <c r="I3" s="94" t="s">
        <v>7</v>
      </c>
      <c r="J3" s="94" t="s">
        <v>8</v>
      </c>
    </row>
    <row r="4" ht="141.75" customHeight="1" spans="1:10">
      <c r="A4" s="93"/>
      <c r="B4" s="93"/>
      <c r="C4" s="93"/>
      <c r="D4" s="95" t="s">
        <v>115</v>
      </c>
      <c r="E4" s="94" t="s">
        <v>116</v>
      </c>
      <c r="F4" s="96" t="s">
        <v>117</v>
      </c>
      <c r="G4" s="97"/>
      <c r="H4" s="94" t="s">
        <v>118</v>
      </c>
      <c r="I4" s="94"/>
      <c r="J4" s="94"/>
    </row>
    <row r="5" ht="24" customHeight="1" spans="1:10">
      <c r="A5" s="93"/>
      <c r="B5" s="93"/>
      <c r="C5" s="93"/>
      <c r="D5" s="95" t="s">
        <v>119</v>
      </c>
      <c r="E5" s="98" t="s">
        <v>120</v>
      </c>
      <c r="F5" s="96" t="s">
        <v>121</v>
      </c>
      <c r="G5" s="97"/>
      <c r="H5" s="94" t="s">
        <v>122</v>
      </c>
      <c r="I5" s="94"/>
      <c r="J5" s="94"/>
    </row>
    <row r="6" ht="57.75" customHeight="1" spans="1:10">
      <c r="A6" s="93"/>
      <c r="B6" s="93"/>
      <c r="C6" s="93"/>
      <c r="D6" s="95"/>
      <c r="E6" s="98"/>
      <c r="F6" s="93" t="s">
        <v>49</v>
      </c>
      <c r="G6" s="93" t="s">
        <v>123</v>
      </c>
      <c r="H6" s="94"/>
      <c r="I6" s="94"/>
      <c r="J6" s="94"/>
    </row>
    <row r="7" ht="92.25" customHeight="1" spans="1:18">
      <c r="A7" s="99" t="s">
        <v>124</v>
      </c>
      <c r="B7" s="99" t="s">
        <v>125</v>
      </c>
      <c r="C7" s="100" t="s">
        <v>126</v>
      </c>
      <c r="D7" s="101">
        <f>K7+L7+12.06</f>
        <v>52.26</v>
      </c>
      <c r="E7" s="102">
        <v>9.11</v>
      </c>
      <c r="F7" s="103">
        <v>2.03</v>
      </c>
      <c r="G7" s="104">
        <v>0</v>
      </c>
      <c r="H7" s="105">
        <f>D7+E7+F7+G7</f>
        <v>63.4</v>
      </c>
      <c r="I7" s="79" t="s">
        <v>18</v>
      </c>
      <c r="J7" s="79">
        <v>0</v>
      </c>
      <c r="K7" s="113">
        <v>14</v>
      </c>
      <c r="L7" s="113">
        <v>26.2</v>
      </c>
      <c r="M7" s="86">
        <f t="shared" ref="M7:M13" si="0">K7+L7</f>
        <v>40.2</v>
      </c>
      <c r="N7" s="114">
        <v>9.11</v>
      </c>
      <c r="Q7" s="114">
        <v>54.29</v>
      </c>
      <c r="R7" s="87" t="e">
        <f>D7+F7+G7+#REF!</f>
        <v>#REF!</v>
      </c>
    </row>
    <row r="8" ht="46.5" customHeight="1" spans="1:18">
      <c r="A8" s="106" t="s">
        <v>127</v>
      </c>
      <c r="B8" s="100" t="s">
        <v>128</v>
      </c>
      <c r="C8" s="100" t="s">
        <v>129</v>
      </c>
      <c r="D8" s="101">
        <f>K8+L8+11.46</f>
        <v>49.65</v>
      </c>
      <c r="E8" s="102">
        <v>14.05</v>
      </c>
      <c r="F8" s="103">
        <v>2.03</v>
      </c>
      <c r="G8" s="104">
        <v>0</v>
      </c>
      <c r="H8" s="105">
        <f>D8+E8+F8+G8</f>
        <v>65.73</v>
      </c>
      <c r="I8" s="79" t="s">
        <v>18</v>
      </c>
      <c r="J8" s="79">
        <v>0</v>
      </c>
      <c r="K8" s="115">
        <f>K7*0.95</f>
        <v>13.3</v>
      </c>
      <c r="L8" s="116">
        <f>L7*0.95</f>
        <v>24.89</v>
      </c>
      <c r="M8" s="86">
        <f t="shared" si="0"/>
        <v>38.19</v>
      </c>
      <c r="N8" s="114">
        <v>14.05</v>
      </c>
      <c r="Q8" s="114">
        <v>51.677</v>
      </c>
      <c r="R8" s="86" t="e">
        <f>D8+F8+G8+#REF!</f>
        <v>#REF!</v>
      </c>
    </row>
    <row r="9" ht="36.75" customHeight="1" spans="1:18">
      <c r="A9" s="99"/>
      <c r="B9" s="100" t="s">
        <v>98</v>
      </c>
      <c r="C9" s="100" t="s">
        <v>130</v>
      </c>
      <c r="D9" s="101"/>
      <c r="E9" s="102"/>
      <c r="F9" s="103"/>
      <c r="G9" s="104"/>
      <c r="H9" s="105"/>
      <c r="I9" s="79"/>
      <c r="J9" s="79"/>
      <c r="K9" s="117">
        <f>K7*0.85</f>
        <v>11.9</v>
      </c>
      <c r="L9" s="116">
        <f>L7*0.8</f>
        <v>20.96</v>
      </c>
      <c r="M9" s="86">
        <f t="shared" si="0"/>
        <v>32.86</v>
      </c>
      <c r="N9" s="114">
        <v>13.6</v>
      </c>
      <c r="Q9" s="114">
        <v>43.758</v>
      </c>
      <c r="R9" s="86" t="e">
        <f>D10+F10+G10+#REF!</f>
        <v>#REF!</v>
      </c>
    </row>
    <row r="10" ht="36.75" customHeight="1" spans="1:18">
      <c r="A10" s="107" t="s">
        <v>131</v>
      </c>
      <c r="B10" s="100" t="s">
        <v>128</v>
      </c>
      <c r="C10" s="100" t="s">
        <v>132</v>
      </c>
      <c r="D10" s="101">
        <f>35.48+10.65</f>
        <v>46.13</v>
      </c>
      <c r="E10" s="105">
        <v>13.6</v>
      </c>
      <c r="F10" s="103">
        <v>1.25</v>
      </c>
      <c r="G10" s="104">
        <v>0</v>
      </c>
      <c r="H10" s="105">
        <f>D10+E10+F10+G10</f>
        <v>60.98</v>
      </c>
      <c r="I10" s="79" t="s">
        <v>18</v>
      </c>
      <c r="J10" s="79">
        <v>0</v>
      </c>
      <c r="K10" s="117">
        <f>K7*0.85</f>
        <v>11.9</v>
      </c>
      <c r="L10" s="116">
        <f>L7*0.9</f>
        <v>23.58</v>
      </c>
      <c r="M10" s="86">
        <f t="shared" si="0"/>
        <v>35.48</v>
      </c>
      <c r="Q10" s="114">
        <v>47.584</v>
      </c>
      <c r="R10" s="86" t="e">
        <f>D14+F14+G14+#REF!</f>
        <v>#REF!</v>
      </c>
    </row>
    <row r="11" ht="37.5" customHeight="1" spans="1:18">
      <c r="A11" s="108"/>
      <c r="B11" s="100" t="s">
        <v>133</v>
      </c>
      <c r="C11" s="100" t="s">
        <v>134</v>
      </c>
      <c r="D11" s="101"/>
      <c r="E11" s="105"/>
      <c r="F11" s="103"/>
      <c r="G11" s="104"/>
      <c r="H11" s="105"/>
      <c r="I11" s="79"/>
      <c r="J11" s="79"/>
      <c r="K11" s="117">
        <f>K7*0.85</f>
        <v>11.9</v>
      </c>
      <c r="L11" s="116">
        <f>L7*0.9</f>
        <v>23.58</v>
      </c>
      <c r="M11" s="86">
        <f t="shared" si="0"/>
        <v>35.48</v>
      </c>
      <c r="Q11" s="114">
        <v>47.844</v>
      </c>
      <c r="R11" s="86" t="e">
        <f>D15+F15+G15+#REF!</f>
        <v>#REF!</v>
      </c>
    </row>
    <row r="12" ht="57" customHeight="1" spans="1:18">
      <c r="A12" s="108"/>
      <c r="B12" s="100" t="s">
        <v>135</v>
      </c>
      <c r="C12" s="100" t="s">
        <v>136</v>
      </c>
      <c r="D12" s="101"/>
      <c r="E12" s="105"/>
      <c r="F12" s="103"/>
      <c r="G12" s="104"/>
      <c r="H12" s="105"/>
      <c r="I12" s="79"/>
      <c r="J12" s="79"/>
      <c r="K12" s="117">
        <f>K7*0.8</f>
        <v>11.2</v>
      </c>
      <c r="L12" s="116">
        <f>L7*0.9</f>
        <v>23.58</v>
      </c>
      <c r="M12" s="86">
        <f t="shared" si="0"/>
        <v>34.78</v>
      </c>
      <c r="N12" s="114">
        <v>13.13</v>
      </c>
      <c r="Q12" s="114">
        <v>46.884</v>
      </c>
      <c r="R12" s="86" t="e">
        <f>D16+F16+G16+#REF!</f>
        <v>#REF!</v>
      </c>
    </row>
    <row r="13" ht="54.75" customHeight="1" spans="1:18">
      <c r="A13" s="108"/>
      <c r="B13" s="100" t="s">
        <v>137</v>
      </c>
      <c r="C13" s="100" t="s">
        <v>138</v>
      </c>
      <c r="D13" s="101"/>
      <c r="E13" s="105"/>
      <c r="F13" s="103"/>
      <c r="G13" s="104"/>
      <c r="H13" s="105"/>
      <c r="I13" s="79"/>
      <c r="J13" s="79"/>
      <c r="K13" s="117">
        <f>K7*0.8</f>
        <v>11.2</v>
      </c>
      <c r="L13" s="116">
        <f>L7*0.7</f>
        <v>18.34</v>
      </c>
      <c r="M13" s="86">
        <f t="shared" si="0"/>
        <v>29.54</v>
      </c>
      <c r="N13" s="114">
        <v>11.42</v>
      </c>
      <c r="Q13" s="114">
        <v>39.232</v>
      </c>
      <c r="R13" s="86" t="e">
        <f>D18+F18+G18+#REF!</f>
        <v>#REF!</v>
      </c>
    </row>
    <row r="14" ht="42.75" customHeight="1" spans="1:18">
      <c r="A14" s="107" t="s">
        <v>139</v>
      </c>
      <c r="B14" s="100" t="s">
        <v>128</v>
      </c>
      <c r="C14" s="100" t="s">
        <v>132</v>
      </c>
      <c r="D14" s="101">
        <f>K11+L11+10.65</f>
        <v>46.13</v>
      </c>
      <c r="E14" s="102">
        <v>13.71</v>
      </c>
      <c r="F14" s="103">
        <v>1.25</v>
      </c>
      <c r="G14" s="104">
        <v>0</v>
      </c>
      <c r="H14" s="105">
        <f>D14+E14+F14+G14</f>
        <v>61.09</v>
      </c>
      <c r="I14" s="79" t="s">
        <v>18</v>
      </c>
      <c r="J14" s="79">
        <v>0</v>
      </c>
      <c r="K14" s="117">
        <f>K7*0.8</f>
        <v>11.2</v>
      </c>
      <c r="L14" s="116">
        <f>L7*0.8</f>
        <v>20.96</v>
      </c>
      <c r="N14" s="114">
        <v>13.44</v>
      </c>
      <c r="Q14" s="114">
        <v>43.058</v>
      </c>
      <c r="R14" s="86" t="e">
        <f>D20+F20+G20+#REF!</f>
        <v>#REF!</v>
      </c>
    </row>
    <row r="15" ht="81.95" customHeight="1" spans="1:18">
      <c r="A15" s="107" t="s">
        <v>140</v>
      </c>
      <c r="B15" s="100" t="s">
        <v>141</v>
      </c>
      <c r="C15" s="100" t="s">
        <v>132</v>
      </c>
      <c r="D15" s="101">
        <f>35.48+10.65</f>
        <v>46.13</v>
      </c>
      <c r="E15" s="102">
        <v>13.74</v>
      </c>
      <c r="F15" s="103">
        <v>1.25</v>
      </c>
      <c r="G15" s="104">
        <v>0.26</v>
      </c>
      <c r="H15" s="105">
        <f>D15+E15+F15+G15</f>
        <v>61.38</v>
      </c>
      <c r="I15" s="79" t="s">
        <v>18</v>
      </c>
      <c r="J15" s="79">
        <v>0</v>
      </c>
      <c r="K15" s="117">
        <f>K7*0.8</f>
        <v>11.2</v>
      </c>
      <c r="L15" s="116">
        <f>L7*0.8</f>
        <v>20.96</v>
      </c>
      <c r="N15" s="114">
        <v>10.66</v>
      </c>
      <c r="Q15" s="114">
        <v>43.058</v>
      </c>
      <c r="R15" s="86" t="e">
        <f>D21+F21+G21+#REF!</f>
        <v>#REF!</v>
      </c>
    </row>
    <row r="16" ht="55.5" customHeight="1" spans="1:18">
      <c r="A16" s="107" t="s">
        <v>142</v>
      </c>
      <c r="B16" s="100" t="s">
        <v>68</v>
      </c>
      <c r="C16" s="100" t="s">
        <v>143</v>
      </c>
      <c r="D16" s="101">
        <f>34.78+10.44</f>
        <v>45.22</v>
      </c>
      <c r="E16" s="105">
        <v>13.13</v>
      </c>
      <c r="F16" s="103">
        <v>1.25</v>
      </c>
      <c r="G16" s="104">
        <v>0</v>
      </c>
      <c r="H16" s="105">
        <f>D16+E16+F16+G16</f>
        <v>59.6</v>
      </c>
      <c r="I16" s="79" t="s">
        <v>18</v>
      </c>
      <c r="J16" s="79">
        <v>0</v>
      </c>
      <c r="K16" s="117">
        <f>K7*0.8</f>
        <v>11.2</v>
      </c>
      <c r="L16" s="116">
        <f>L7*0.9</f>
        <v>23.58</v>
      </c>
      <c r="N16" s="114">
        <v>11.86</v>
      </c>
      <c r="Q16" s="114">
        <v>46.884</v>
      </c>
      <c r="R16" s="86" t="e">
        <f>D22+F22+G22+#REF!</f>
        <v>#REF!</v>
      </c>
    </row>
    <row r="17" ht="43.5" customHeight="1" spans="1:18">
      <c r="A17" s="108"/>
      <c r="B17" s="100" t="s">
        <v>34</v>
      </c>
      <c r="C17" s="100" t="s">
        <v>130</v>
      </c>
      <c r="D17" s="101"/>
      <c r="E17" s="105"/>
      <c r="F17" s="103"/>
      <c r="G17" s="104"/>
      <c r="H17" s="105"/>
      <c r="I17" s="79"/>
      <c r="J17" s="79"/>
      <c r="Q17" s="114">
        <v>464.269</v>
      </c>
      <c r="R17" s="86" t="e">
        <f>SUM(R7:R16)</f>
        <v>#REF!</v>
      </c>
    </row>
    <row r="18" ht="40.5" customHeight="1" spans="1:10">
      <c r="A18" s="107" t="s">
        <v>144</v>
      </c>
      <c r="B18" s="100" t="s">
        <v>29</v>
      </c>
      <c r="C18" s="100" t="s">
        <v>145</v>
      </c>
      <c r="D18" s="101">
        <f>30.12+9.04</f>
        <v>39.16</v>
      </c>
      <c r="E18" s="105">
        <v>11.42</v>
      </c>
      <c r="F18" s="103">
        <v>1.25</v>
      </c>
      <c r="G18" s="104">
        <v>0</v>
      </c>
      <c r="H18" s="105">
        <f>D18+E18+F18+G18</f>
        <v>51.83</v>
      </c>
      <c r="I18" s="79" t="s">
        <v>18</v>
      </c>
      <c r="J18" s="79">
        <v>0</v>
      </c>
    </row>
    <row r="19" ht="85.5" customHeight="1" spans="1:10">
      <c r="A19" s="108"/>
      <c r="B19" s="100" t="s">
        <v>146</v>
      </c>
      <c r="C19" s="100" t="s">
        <v>147</v>
      </c>
      <c r="D19" s="101"/>
      <c r="E19" s="105"/>
      <c r="F19" s="103"/>
      <c r="G19" s="104"/>
      <c r="H19" s="105"/>
      <c r="I19" s="79"/>
      <c r="J19" s="79"/>
    </row>
    <row r="20" ht="39.75" customHeight="1" spans="1:10">
      <c r="A20" s="100" t="s">
        <v>148</v>
      </c>
      <c r="B20" s="100" t="s">
        <v>37</v>
      </c>
      <c r="C20" s="100" t="s">
        <v>149</v>
      </c>
      <c r="D20" s="109">
        <f>K14+L14+9.65</f>
        <v>41.81</v>
      </c>
      <c r="E20" s="105">
        <v>13.44</v>
      </c>
      <c r="F20" s="103">
        <v>1.25</v>
      </c>
      <c r="G20" s="104">
        <v>0</v>
      </c>
      <c r="H20" s="105">
        <f>D20+E20+F20+G20</f>
        <v>56.5</v>
      </c>
      <c r="I20" s="79" t="s">
        <v>18</v>
      </c>
      <c r="J20" s="79">
        <v>0</v>
      </c>
    </row>
    <row r="21" ht="52.5" customHeight="1" spans="1:10">
      <c r="A21" s="100" t="s">
        <v>150</v>
      </c>
      <c r="B21" s="100" t="s">
        <v>43</v>
      </c>
      <c r="C21" s="100" t="s">
        <v>151</v>
      </c>
      <c r="D21" s="109">
        <f>K15+L15+9.65</f>
        <v>41.81</v>
      </c>
      <c r="E21" s="105">
        <v>10.66</v>
      </c>
      <c r="F21" s="103">
        <v>1.25</v>
      </c>
      <c r="G21" s="104">
        <v>0</v>
      </c>
      <c r="H21" s="105">
        <f>D21+E21+F21+G21</f>
        <v>53.72</v>
      </c>
      <c r="I21" s="79" t="s">
        <v>18</v>
      </c>
      <c r="J21" s="79">
        <v>0</v>
      </c>
    </row>
    <row r="22" ht="37.5" customHeight="1" spans="1:10">
      <c r="A22" s="100" t="s">
        <v>152</v>
      </c>
      <c r="B22" s="100" t="s">
        <v>40</v>
      </c>
      <c r="C22" s="100" t="s">
        <v>151</v>
      </c>
      <c r="D22" s="109">
        <f>K16+L16+10.44</f>
        <v>45.22</v>
      </c>
      <c r="E22" s="105">
        <v>11.86</v>
      </c>
      <c r="F22" s="103">
        <v>1.25</v>
      </c>
      <c r="G22" s="104">
        <v>0</v>
      </c>
      <c r="H22" s="105">
        <f>D22+E22+F22+G22</f>
        <v>58.33</v>
      </c>
      <c r="I22" s="79" t="s">
        <v>18</v>
      </c>
      <c r="J22" s="79">
        <v>0</v>
      </c>
    </row>
    <row r="23" ht="106.5" customHeight="1" spans="1:10">
      <c r="A23" s="110" t="s">
        <v>153</v>
      </c>
      <c r="B23" s="111"/>
      <c r="C23" s="111"/>
      <c r="D23" s="111"/>
      <c r="E23" s="111"/>
      <c r="F23" s="111"/>
      <c r="G23" s="111"/>
      <c r="H23" s="111"/>
      <c r="I23" s="111"/>
      <c r="J23" s="111"/>
    </row>
    <row r="24" spans="4:8">
      <c r="D24" s="112"/>
      <c r="H24" s="86"/>
    </row>
  </sheetData>
  <mergeCells count="46">
    <mergeCell ref="A1:K1"/>
    <mergeCell ref="A2:K2"/>
    <mergeCell ref="D3:H3"/>
    <mergeCell ref="F4:G4"/>
    <mergeCell ref="F5:G5"/>
    <mergeCell ref="A23:J23"/>
    <mergeCell ref="A3:A6"/>
    <mergeCell ref="A8:A9"/>
    <mergeCell ref="A10:A13"/>
    <mergeCell ref="A16:A17"/>
    <mergeCell ref="A18:A19"/>
    <mergeCell ref="B3:B6"/>
    <mergeCell ref="C3:C6"/>
    <mergeCell ref="D5:D6"/>
    <mergeCell ref="D8:D9"/>
    <mergeCell ref="D10:D13"/>
    <mergeCell ref="D16:D17"/>
    <mergeCell ref="D18:D19"/>
    <mergeCell ref="E5:E6"/>
    <mergeCell ref="E8:E9"/>
    <mergeCell ref="E10:E13"/>
    <mergeCell ref="E16:E17"/>
    <mergeCell ref="E18:E19"/>
    <mergeCell ref="F8:F9"/>
    <mergeCell ref="F10:F13"/>
    <mergeCell ref="F16:F17"/>
    <mergeCell ref="F18:F19"/>
    <mergeCell ref="G8:G9"/>
    <mergeCell ref="G10:G13"/>
    <mergeCell ref="G16:G17"/>
    <mergeCell ref="G18:G19"/>
    <mergeCell ref="H5:H6"/>
    <mergeCell ref="H8:H9"/>
    <mergeCell ref="H10:H13"/>
    <mergeCell ref="H16:H17"/>
    <mergeCell ref="H18:H19"/>
    <mergeCell ref="I3:I6"/>
    <mergeCell ref="I8:I9"/>
    <mergeCell ref="I10:I13"/>
    <mergeCell ref="I16:I17"/>
    <mergeCell ref="I18:I19"/>
    <mergeCell ref="J3:J6"/>
    <mergeCell ref="J8:J9"/>
    <mergeCell ref="J10:J13"/>
    <mergeCell ref="J16:J17"/>
    <mergeCell ref="J18:J19"/>
  </mergeCells>
  <pageMargins left="0.708661417322835" right="0.708661417322835" top="0.748031496062992" bottom="0.748031496062992" header="0.31496062992126" footer="0.31496062992126"/>
  <pageSetup paperSize="9" scale="57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workbookViewId="0">
      <selection activeCell="F7" sqref="F7"/>
    </sheetView>
  </sheetViews>
  <sheetFormatPr defaultColWidth="9" defaultRowHeight="13.5"/>
  <cols>
    <col min="1" max="1" width="9" style="73"/>
    <col min="2" max="2" width="14.375" style="73" customWidth="1"/>
    <col min="3" max="3" width="14.125" style="73" customWidth="1"/>
    <col min="4" max="4" width="9.25" style="73" customWidth="1"/>
    <col min="5" max="5" width="16.125" style="73" customWidth="1"/>
    <col min="6" max="6" width="19.375" style="73" customWidth="1"/>
    <col min="7" max="7" width="17.875" style="73" customWidth="1"/>
    <col min="8" max="9" width="15.75" style="73" customWidth="1"/>
    <col min="10" max="10" width="9" style="73"/>
    <col min="11" max="11" width="11.5" style="73" customWidth="1"/>
    <col min="12" max="12" width="9.375" style="73" customWidth="1"/>
    <col min="13" max="13" width="11.5" style="73" customWidth="1"/>
    <col min="14" max="14" width="9.375" style="73" customWidth="1"/>
    <col min="15" max="15" width="10.375" style="73" customWidth="1"/>
    <col min="16" max="16" width="9.375" style="73" customWidth="1"/>
    <col min="17" max="257" width="9" style="73"/>
    <col min="258" max="258" width="14.375" style="73" customWidth="1"/>
    <col min="259" max="259" width="14.125" style="73" customWidth="1"/>
    <col min="260" max="260" width="9" style="73"/>
    <col min="261" max="261" width="10.375" style="73" customWidth="1"/>
    <col min="262" max="262" width="15" style="73" customWidth="1"/>
    <col min="263" max="263" width="17.875" style="73" customWidth="1"/>
    <col min="264" max="265" width="15.75" style="73" customWidth="1"/>
    <col min="266" max="266" width="9" style="73"/>
    <col min="267" max="267" width="11.5" style="73" customWidth="1"/>
    <col min="268" max="268" width="9.375" style="73" customWidth="1"/>
    <col min="269" max="269" width="11.5" style="73" customWidth="1"/>
    <col min="270" max="270" width="9.375" style="73" customWidth="1"/>
    <col min="271" max="271" width="10.375" style="73" customWidth="1"/>
    <col min="272" max="272" width="9.375" style="73" customWidth="1"/>
    <col min="273" max="513" width="9" style="73"/>
    <col min="514" max="514" width="14.375" style="73" customWidth="1"/>
    <col min="515" max="515" width="14.125" style="73" customWidth="1"/>
    <col min="516" max="516" width="9" style="73"/>
    <col min="517" max="517" width="10.375" style="73" customWidth="1"/>
    <col min="518" max="518" width="15" style="73" customWidth="1"/>
    <col min="519" max="519" width="17.875" style="73" customWidth="1"/>
    <col min="520" max="521" width="15.75" style="73" customWidth="1"/>
    <col min="522" max="522" width="9" style="73"/>
    <col min="523" max="523" width="11.5" style="73" customWidth="1"/>
    <col min="524" max="524" width="9.375" style="73" customWidth="1"/>
    <col min="525" max="525" width="11.5" style="73" customWidth="1"/>
    <col min="526" max="526" width="9.375" style="73" customWidth="1"/>
    <col min="527" max="527" width="10.375" style="73" customWidth="1"/>
    <col min="528" max="528" width="9.375" style="73" customWidth="1"/>
    <col min="529" max="769" width="9" style="73"/>
    <col min="770" max="770" width="14.375" style="73" customWidth="1"/>
    <col min="771" max="771" width="14.125" style="73" customWidth="1"/>
    <col min="772" max="772" width="9" style="73"/>
    <col min="773" max="773" width="10.375" style="73" customWidth="1"/>
    <col min="774" max="774" width="15" style="73" customWidth="1"/>
    <col min="775" max="775" width="17.875" style="73" customWidth="1"/>
    <col min="776" max="777" width="15.75" style="73" customWidth="1"/>
    <col min="778" max="778" width="9" style="73"/>
    <col min="779" max="779" width="11.5" style="73" customWidth="1"/>
    <col min="780" max="780" width="9.375" style="73" customWidth="1"/>
    <col min="781" max="781" width="11.5" style="73" customWidth="1"/>
    <col min="782" max="782" width="9.375" style="73" customWidth="1"/>
    <col min="783" max="783" width="10.375" style="73" customWidth="1"/>
    <col min="784" max="784" width="9.375" style="73" customWidth="1"/>
    <col min="785" max="1025" width="9" style="73"/>
    <col min="1026" max="1026" width="14.375" style="73" customWidth="1"/>
    <col min="1027" max="1027" width="14.125" style="73" customWidth="1"/>
    <col min="1028" max="1028" width="9" style="73"/>
    <col min="1029" max="1029" width="10.375" style="73" customWidth="1"/>
    <col min="1030" max="1030" width="15" style="73" customWidth="1"/>
    <col min="1031" max="1031" width="17.875" style="73" customWidth="1"/>
    <col min="1032" max="1033" width="15.75" style="73" customWidth="1"/>
    <col min="1034" max="1034" width="9" style="73"/>
    <col min="1035" max="1035" width="11.5" style="73" customWidth="1"/>
    <col min="1036" max="1036" width="9.375" style="73" customWidth="1"/>
    <col min="1037" max="1037" width="11.5" style="73" customWidth="1"/>
    <col min="1038" max="1038" width="9.375" style="73" customWidth="1"/>
    <col min="1039" max="1039" width="10.375" style="73" customWidth="1"/>
    <col min="1040" max="1040" width="9.375" style="73" customWidth="1"/>
    <col min="1041" max="1281" width="9" style="73"/>
    <col min="1282" max="1282" width="14.375" style="73" customWidth="1"/>
    <col min="1283" max="1283" width="14.125" style="73" customWidth="1"/>
    <col min="1284" max="1284" width="9" style="73"/>
    <col min="1285" max="1285" width="10.375" style="73" customWidth="1"/>
    <col min="1286" max="1286" width="15" style="73" customWidth="1"/>
    <col min="1287" max="1287" width="17.875" style="73" customWidth="1"/>
    <col min="1288" max="1289" width="15.75" style="73" customWidth="1"/>
    <col min="1290" max="1290" width="9" style="73"/>
    <col min="1291" max="1291" width="11.5" style="73" customWidth="1"/>
    <col min="1292" max="1292" width="9.375" style="73" customWidth="1"/>
    <col min="1293" max="1293" width="11.5" style="73" customWidth="1"/>
    <col min="1294" max="1294" width="9.375" style="73" customWidth="1"/>
    <col min="1295" max="1295" width="10.375" style="73" customWidth="1"/>
    <col min="1296" max="1296" width="9.375" style="73" customWidth="1"/>
    <col min="1297" max="1537" width="9" style="73"/>
    <col min="1538" max="1538" width="14.375" style="73" customWidth="1"/>
    <col min="1539" max="1539" width="14.125" style="73" customWidth="1"/>
    <col min="1540" max="1540" width="9" style="73"/>
    <col min="1541" max="1541" width="10.375" style="73" customWidth="1"/>
    <col min="1542" max="1542" width="15" style="73" customWidth="1"/>
    <col min="1543" max="1543" width="17.875" style="73" customWidth="1"/>
    <col min="1544" max="1545" width="15.75" style="73" customWidth="1"/>
    <col min="1546" max="1546" width="9" style="73"/>
    <col min="1547" max="1547" width="11.5" style="73" customWidth="1"/>
    <col min="1548" max="1548" width="9.375" style="73" customWidth="1"/>
    <col min="1549" max="1549" width="11.5" style="73" customWidth="1"/>
    <col min="1550" max="1550" width="9.375" style="73" customWidth="1"/>
    <col min="1551" max="1551" width="10.375" style="73" customWidth="1"/>
    <col min="1552" max="1552" width="9.375" style="73" customWidth="1"/>
    <col min="1553" max="1793" width="9" style="73"/>
    <col min="1794" max="1794" width="14.375" style="73" customWidth="1"/>
    <col min="1795" max="1795" width="14.125" style="73" customWidth="1"/>
    <col min="1796" max="1796" width="9" style="73"/>
    <col min="1797" max="1797" width="10.375" style="73" customWidth="1"/>
    <col min="1798" max="1798" width="15" style="73" customWidth="1"/>
    <col min="1799" max="1799" width="17.875" style="73" customWidth="1"/>
    <col min="1800" max="1801" width="15.75" style="73" customWidth="1"/>
    <col min="1802" max="1802" width="9" style="73"/>
    <col min="1803" max="1803" width="11.5" style="73" customWidth="1"/>
    <col min="1804" max="1804" width="9.375" style="73" customWidth="1"/>
    <col min="1805" max="1805" width="11.5" style="73" customWidth="1"/>
    <col min="1806" max="1806" width="9.375" style="73" customWidth="1"/>
    <col min="1807" max="1807" width="10.375" style="73" customWidth="1"/>
    <col min="1808" max="1808" width="9.375" style="73" customWidth="1"/>
    <col min="1809" max="2049" width="9" style="73"/>
    <col min="2050" max="2050" width="14.375" style="73" customWidth="1"/>
    <col min="2051" max="2051" width="14.125" style="73" customWidth="1"/>
    <col min="2052" max="2052" width="9" style="73"/>
    <col min="2053" max="2053" width="10.375" style="73" customWidth="1"/>
    <col min="2054" max="2054" width="15" style="73" customWidth="1"/>
    <col min="2055" max="2055" width="17.875" style="73" customWidth="1"/>
    <col min="2056" max="2057" width="15.75" style="73" customWidth="1"/>
    <col min="2058" max="2058" width="9" style="73"/>
    <col min="2059" max="2059" width="11.5" style="73" customWidth="1"/>
    <col min="2060" max="2060" width="9.375" style="73" customWidth="1"/>
    <col min="2061" max="2061" width="11.5" style="73" customWidth="1"/>
    <col min="2062" max="2062" width="9.375" style="73" customWidth="1"/>
    <col min="2063" max="2063" width="10.375" style="73" customWidth="1"/>
    <col min="2064" max="2064" width="9.375" style="73" customWidth="1"/>
    <col min="2065" max="2305" width="9" style="73"/>
    <col min="2306" max="2306" width="14.375" style="73" customWidth="1"/>
    <col min="2307" max="2307" width="14.125" style="73" customWidth="1"/>
    <col min="2308" max="2308" width="9" style="73"/>
    <col min="2309" max="2309" width="10.375" style="73" customWidth="1"/>
    <col min="2310" max="2310" width="15" style="73" customWidth="1"/>
    <col min="2311" max="2311" width="17.875" style="73" customWidth="1"/>
    <col min="2312" max="2313" width="15.75" style="73" customWidth="1"/>
    <col min="2314" max="2314" width="9" style="73"/>
    <col min="2315" max="2315" width="11.5" style="73" customWidth="1"/>
    <col min="2316" max="2316" width="9.375" style="73" customWidth="1"/>
    <col min="2317" max="2317" width="11.5" style="73" customWidth="1"/>
    <col min="2318" max="2318" width="9.375" style="73" customWidth="1"/>
    <col min="2319" max="2319" width="10.375" style="73" customWidth="1"/>
    <col min="2320" max="2320" width="9.375" style="73" customWidth="1"/>
    <col min="2321" max="2561" width="9" style="73"/>
    <col min="2562" max="2562" width="14.375" style="73" customWidth="1"/>
    <col min="2563" max="2563" width="14.125" style="73" customWidth="1"/>
    <col min="2564" max="2564" width="9" style="73"/>
    <col min="2565" max="2565" width="10.375" style="73" customWidth="1"/>
    <col min="2566" max="2566" width="15" style="73" customWidth="1"/>
    <col min="2567" max="2567" width="17.875" style="73" customWidth="1"/>
    <col min="2568" max="2569" width="15.75" style="73" customWidth="1"/>
    <col min="2570" max="2570" width="9" style="73"/>
    <col min="2571" max="2571" width="11.5" style="73" customWidth="1"/>
    <col min="2572" max="2572" width="9.375" style="73" customWidth="1"/>
    <col min="2573" max="2573" width="11.5" style="73" customWidth="1"/>
    <col min="2574" max="2574" width="9.375" style="73" customWidth="1"/>
    <col min="2575" max="2575" width="10.375" style="73" customWidth="1"/>
    <col min="2576" max="2576" width="9.375" style="73" customWidth="1"/>
    <col min="2577" max="2817" width="9" style="73"/>
    <col min="2818" max="2818" width="14.375" style="73" customWidth="1"/>
    <col min="2819" max="2819" width="14.125" style="73" customWidth="1"/>
    <col min="2820" max="2820" width="9" style="73"/>
    <col min="2821" max="2821" width="10.375" style="73" customWidth="1"/>
    <col min="2822" max="2822" width="15" style="73" customWidth="1"/>
    <col min="2823" max="2823" width="17.875" style="73" customWidth="1"/>
    <col min="2824" max="2825" width="15.75" style="73" customWidth="1"/>
    <col min="2826" max="2826" width="9" style="73"/>
    <col min="2827" max="2827" width="11.5" style="73" customWidth="1"/>
    <col min="2828" max="2828" width="9.375" style="73" customWidth="1"/>
    <col min="2829" max="2829" width="11.5" style="73" customWidth="1"/>
    <col min="2830" max="2830" width="9.375" style="73" customWidth="1"/>
    <col min="2831" max="2831" width="10.375" style="73" customWidth="1"/>
    <col min="2832" max="2832" width="9.375" style="73" customWidth="1"/>
    <col min="2833" max="3073" width="9" style="73"/>
    <col min="3074" max="3074" width="14.375" style="73" customWidth="1"/>
    <col min="3075" max="3075" width="14.125" style="73" customWidth="1"/>
    <col min="3076" max="3076" width="9" style="73"/>
    <col min="3077" max="3077" width="10.375" style="73" customWidth="1"/>
    <col min="3078" max="3078" width="15" style="73" customWidth="1"/>
    <col min="3079" max="3079" width="17.875" style="73" customWidth="1"/>
    <col min="3080" max="3081" width="15.75" style="73" customWidth="1"/>
    <col min="3082" max="3082" width="9" style="73"/>
    <col min="3083" max="3083" width="11.5" style="73" customWidth="1"/>
    <col min="3084" max="3084" width="9.375" style="73" customWidth="1"/>
    <col min="3085" max="3085" width="11.5" style="73" customWidth="1"/>
    <col min="3086" max="3086" width="9.375" style="73" customWidth="1"/>
    <col min="3087" max="3087" width="10.375" style="73" customWidth="1"/>
    <col min="3088" max="3088" width="9.375" style="73" customWidth="1"/>
    <col min="3089" max="3329" width="9" style="73"/>
    <col min="3330" max="3330" width="14.375" style="73" customWidth="1"/>
    <col min="3331" max="3331" width="14.125" style="73" customWidth="1"/>
    <col min="3332" max="3332" width="9" style="73"/>
    <col min="3333" max="3333" width="10.375" style="73" customWidth="1"/>
    <col min="3334" max="3334" width="15" style="73" customWidth="1"/>
    <col min="3335" max="3335" width="17.875" style="73" customWidth="1"/>
    <col min="3336" max="3337" width="15.75" style="73" customWidth="1"/>
    <col min="3338" max="3338" width="9" style="73"/>
    <col min="3339" max="3339" width="11.5" style="73" customWidth="1"/>
    <col min="3340" max="3340" width="9.375" style="73" customWidth="1"/>
    <col min="3341" max="3341" width="11.5" style="73" customWidth="1"/>
    <col min="3342" max="3342" width="9.375" style="73" customWidth="1"/>
    <col min="3343" max="3343" width="10.375" style="73" customWidth="1"/>
    <col min="3344" max="3344" width="9.375" style="73" customWidth="1"/>
    <col min="3345" max="3585" width="9" style="73"/>
    <col min="3586" max="3586" width="14.375" style="73" customWidth="1"/>
    <col min="3587" max="3587" width="14.125" style="73" customWidth="1"/>
    <col min="3588" max="3588" width="9" style="73"/>
    <col min="3589" max="3589" width="10.375" style="73" customWidth="1"/>
    <col min="3590" max="3590" width="15" style="73" customWidth="1"/>
    <col min="3591" max="3591" width="17.875" style="73" customWidth="1"/>
    <col min="3592" max="3593" width="15.75" style="73" customWidth="1"/>
    <col min="3594" max="3594" width="9" style="73"/>
    <col min="3595" max="3595" width="11.5" style="73" customWidth="1"/>
    <col min="3596" max="3596" width="9.375" style="73" customWidth="1"/>
    <col min="3597" max="3597" width="11.5" style="73" customWidth="1"/>
    <col min="3598" max="3598" width="9.375" style="73" customWidth="1"/>
    <col min="3599" max="3599" width="10.375" style="73" customWidth="1"/>
    <col min="3600" max="3600" width="9.375" style="73" customWidth="1"/>
    <col min="3601" max="3841" width="9" style="73"/>
    <col min="3842" max="3842" width="14.375" style="73" customWidth="1"/>
    <col min="3843" max="3843" width="14.125" style="73" customWidth="1"/>
    <col min="3844" max="3844" width="9" style="73"/>
    <col min="3845" max="3845" width="10.375" style="73" customWidth="1"/>
    <col min="3846" max="3846" width="15" style="73" customWidth="1"/>
    <col min="3847" max="3847" width="17.875" style="73" customWidth="1"/>
    <col min="3848" max="3849" width="15.75" style="73" customWidth="1"/>
    <col min="3850" max="3850" width="9" style="73"/>
    <col min="3851" max="3851" width="11.5" style="73" customWidth="1"/>
    <col min="3852" max="3852" width="9.375" style="73" customWidth="1"/>
    <col min="3853" max="3853" width="11.5" style="73" customWidth="1"/>
    <col min="3854" max="3854" width="9.375" style="73" customWidth="1"/>
    <col min="3855" max="3855" width="10.375" style="73" customWidth="1"/>
    <col min="3856" max="3856" width="9.375" style="73" customWidth="1"/>
    <col min="3857" max="4097" width="9" style="73"/>
    <col min="4098" max="4098" width="14.375" style="73" customWidth="1"/>
    <col min="4099" max="4099" width="14.125" style="73" customWidth="1"/>
    <col min="4100" max="4100" width="9" style="73"/>
    <col min="4101" max="4101" width="10.375" style="73" customWidth="1"/>
    <col min="4102" max="4102" width="15" style="73" customWidth="1"/>
    <col min="4103" max="4103" width="17.875" style="73" customWidth="1"/>
    <col min="4104" max="4105" width="15.75" style="73" customWidth="1"/>
    <col min="4106" max="4106" width="9" style="73"/>
    <col min="4107" max="4107" width="11.5" style="73" customWidth="1"/>
    <col min="4108" max="4108" width="9.375" style="73" customWidth="1"/>
    <col min="4109" max="4109" width="11.5" style="73" customWidth="1"/>
    <col min="4110" max="4110" width="9.375" style="73" customWidth="1"/>
    <col min="4111" max="4111" width="10.375" style="73" customWidth="1"/>
    <col min="4112" max="4112" width="9.375" style="73" customWidth="1"/>
    <col min="4113" max="4353" width="9" style="73"/>
    <col min="4354" max="4354" width="14.375" style="73" customWidth="1"/>
    <col min="4355" max="4355" width="14.125" style="73" customWidth="1"/>
    <col min="4356" max="4356" width="9" style="73"/>
    <col min="4357" max="4357" width="10.375" style="73" customWidth="1"/>
    <col min="4358" max="4358" width="15" style="73" customWidth="1"/>
    <col min="4359" max="4359" width="17.875" style="73" customWidth="1"/>
    <col min="4360" max="4361" width="15.75" style="73" customWidth="1"/>
    <col min="4362" max="4362" width="9" style="73"/>
    <col min="4363" max="4363" width="11.5" style="73" customWidth="1"/>
    <col min="4364" max="4364" width="9.375" style="73" customWidth="1"/>
    <col min="4365" max="4365" width="11.5" style="73" customWidth="1"/>
    <col min="4366" max="4366" width="9.375" style="73" customWidth="1"/>
    <col min="4367" max="4367" width="10.375" style="73" customWidth="1"/>
    <col min="4368" max="4368" width="9.375" style="73" customWidth="1"/>
    <col min="4369" max="4609" width="9" style="73"/>
    <col min="4610" max="4610" width="14.375" style="73" customWidth="1"/>
    <col min="4611" max="4611" width="14.125" style="73" customWidth="1"/>
    <col min="4612" max="4612" width="9" style="73"/>
    <col min="4613" max="4613" width="10.375" style="73" customWidth="1"/>
    <col min="4614" max="4614" width="15" style="73" customWidth="1"/>
    <col min="4615" max="4615" width="17.875" style="73" customWidth="1"/>
    <col min="4616" max="4617" width="15.75" style="73" customWidth="1"/>
    <col min="4618" max="4618" width="9" style="73"/>
    <col min="4619" max="4619" width="11.5" style="73" customWidth="1"/>
    <col min="4620" max="4620" width="9.375" style="73" customWidth="1"/>
    <col min="4621" max="4621" width="11.5" style="73" customWidth="1"/>
    <col min="4622" max="4622" width="9.375" style="73" customWidth="1"/>
    <col min="4623" max="4623" width="10.375" style="73" customWidth="1"/>
    <col min="4624" max="4624" width="9.375" style="73" customWidth="1"/>
    <col min="4625" max="4865" width="9" style="73"/>
    <col min="4866" max="4866" width="14.375" style="73" customWidth="1"/>
    <col min="4867" max="4867" width="14.125" style="73" customWidth="1"/>
    <col min="4868" max="4868" width="9" style="73"/>
    <col min="4869" max="4869" width="10.375" style="73" customWidth="1"/>
    <col min="4870" max="4870" width="15" style="73" customWidth="1"/>
    <col min="4871" max="4871" width="17.875" style="73" customWidth="1"/>
    <col min="4872" max="4873" width="15.75" style="73" customWidth="1"/>
    <col min="4874" max="4874" width="9" style="73"/>
    <col min="4875" max="4875" width="11.5" style="73" customWidth="1"/>
    <col min="4876" max="4876" width="9.375" style="73" customWidth="1"/>
    <col min="4877" max="4877" width="11.5" style="73" customWidth="1"/>
    <col min="4878" max="4878" width="9.375" style="73" customWidth="1"/>
    <col min="4879" max="4879" width="10.375" style="73" customWidth="1"/>
    <col min="4880" max="4880" width="9.375" style="73" customWidth="1"/>
    <col min="4881" max="5121" width="9" style="73"/>
    <col min="5122" max="5122" width="14.375" style="73" customWidth="1"/>
    <col min="5123" max="5123" width="14.125" style="73" customWidth="1"/>
    <col min="5124" max="5124" width="9" style="73"/>
    <col min="5125" max="5125" width="10.375" style="73" customWidth="1"/>
    <col min="5126" max="5126" width="15" style="73" customWidth="1"/>
    <col min="5127" max="5127" width="17.875" style="73" customWidth="1"/>
    <col min="5128" max="5129" width="15.75" style="73" customWidth="1"/>
    <col min="5130" max="5130" width="9" style="73"/>
    <col min="5131" max="5131" width="11.5" style="73" customWidth="1"/>
    <col min="5132" max="5132" width="9.375" style="73" customWidth="1"/>
    <col min="5133" max="5133" width="11.5" style="73" customWidth="1"/>
    <col min="5134" max="5134" width="9.375" style="73" customWidth="1"/>
    <col min="5135" max="5135" width="10.375" style="73" customWidth="1"/>
    <col min="5136" max="5136" width="9.375" style="73" customWidth="1"/>
    <col min="5137" max="5377" width="9" style="73"/>
    <col min="5378" max="5378" width="14.375" style="73" customWidth="1"/>
    <col min="5379" max="5379" width="14.125" style="73" customWidth="1"/>
    <col min="5380" max="5380" width="9" style="73"/>
    <col min="5381" max="5381" width="10.375" style="73" customWidth="1"/>
    <col min="5382" max="5382" width="15" style="73" customWidth="1"/>
    <col min="5383" max="5383" width="17.875" style="73" customWidth="1"/>
    <col min="5384" max="5385" width="15.75" style="73" customWidth="1"/>
    <col min="5386" max="5386" width="9" style="73"/>
    <col min="5387" max="5387" width="11.5" style="73" customWidth="1"/>
    <col min="5388" max="5388" width="9.375" style="73" customWidth="1"/>
    <col min="5389" max="5389" width="11.5" style="73" customWidth="1"/>
    <col min="5390" max="5390" width="9.375" style="73" customWidth="1"/>
    <col min="5391" max="5391" width="10.375" style="73" customWidth="1"/>
    <col min="5392" max="5392" width="9.375" style="73" customWidth="1"/>
    <col min="5393" max="5633" width="9" style="73"/>
    <col min="5634" max="5634" width="14.375" style="73" customWidth="1"/>
    <col min="5635" max="5635" width="14.125" style="73" customWidth="1"/>
    <col min="5636" max="5636" width="9" style="73"/>
    <col min="5637" max="5637" width="10.375" style="73" customWidth="1"/>
    <col min="5638" max="5638" width="15" style="73" customWidth="1"/>
    <col min="5639" max="5639" width="17.875" style="73" customWidth="1"/>
    <col min="5640" max="5641" width="15.75" style="73" customWidth="1"/>
    <col min="5642" max="5642" width="9" style="73"/>
    <col min="5643" max="5643" width="11.5" style="73" customWidth="1"/>
    <col min="5644" max="5644" width="9.375" style="73" customWidth="1"/>
    <col min="5645" max="5645" width="11.5" style="73" customWidth="1"/>
    <col min="5646" max="5646" width="9.375" style="73" customWidth="1"/>
    <col min="5647" max="5647" width="10.375" style="73" customWidth="1"/>
    <col min="5648" max="5648" width="9.375" style="73" customWidth="1"/>
    <col min="5649" max="5889" width="9" style="73"/>
    <col min="5890" max="5890" width="14.375" style="73" customWidth="1"/>
    <col min="5891" max="5891" width="14.125" style="73" customWidth="1"/>
    <col min="5892" max="5892" width="9" style="73"/>
    <col min="5893" max="5893" width="10.375" style="73" customWidth="1"/>
    <col min="5894" max="5894" width="15" style="73" customWidth="1"/>
    <col min="5895" max="5895" width="17.875" style="73" customWidth="1"/>
    <col min="5896" max="5897" width="15.75" style="73" customWidth="1"/>
    <col min="5898" max="5898" width="9" style="73"/>
    <col min="5899" max="5899" width="11.5" style="73" customWidth="1"/>
    <col min="5900" max="5900" width="9.375" style="73" customWidth="1"/>
    <col min="5901" max="5901" width="11.5" style="73" customWidth="1"/>
    <col min="5902" max="5902" width="9.375" style="73" customWidth="1"/>
    <col min="5903" max="5903" width="10.375" style="73" customWidth="1"/>
    <col min="5904" max="5904" width="9.375" style="73" customWidth="1"/>
    <col min="5905" max="6145" width="9" style="73"/>
    <col min="6146" max="6146" width="14.375" style="73" customWidth="1"/>
    <col min="6147" max="6147" width="14.125" style="73" customWidth="1"/>
    <col min="6148" max="6148" width="9" style="73"/>
    <col min="6149" max="6149" width="10.375" style="73" customWidth="1"/>
    <col min="6150" max="6150" width="15" style="73" customWidth="1"/>
    <col min="6151" max="6151" width="17.875" style="73" customWidth="1"/>
    <col min="6152" max="6153" width="15.75" style="73" customWidth="1"/>
    <col min="6154" max="6154" width="9" style="73"/>
    <col min="6155" max="6155" width="11.5" style="73" customWidth="1"/>
    <col min="6156" max="6156" width="9.375" style="73" customWidth="1"/>
    <col min="6157" max="6157" width="11.5" style="73" customWidth="1"/>
    <col min="6158" max="6158" width="9.375" style="73" customWidth="1"/>
    <col min="6159" max="6159" width="10.375" style="73" customWidth="1"/>
    <col min="6160" max="6160" width="9.375" style="73" customWidth="1"/>
    <col min="6161" max="6401" width="9" style="73"/>
    <col min="6402" max="6402" width="14.375" style="73" customWidth="1"/>
    <col min="6403" max="6403" width="14.125" style="73" customWidth="1"/>
    <col min="6404" max="6404" width="9" style="73"/>
    <col min="6405" max="6405" width="10.375" style="73" customWidth="1"/>
    <col min="6406" max="6406" width="15" style="73" customWidth="1"/>
    <col min="6407" max="6407" width="17.875" style="73" customWidth="1"/>
    <col min="6408" max="6409" width="15.75" style="73" customWidth="1"/>
    <col min="6410" max="6410" width="9" style="73"/>
    <col min="6411" max="6411" width="11.5" style="73" customWidth="1"/>
    <col min="6412" max="6412" width="9.375" style="73" customWidth="1"/>
    <col min="6413" max="6413" width="11.5" style="73" customWidth="1"/>
    <col min="6414" max="6414" width="9.375" style="73" customWidth="1"/>
    <col min="6415" max="6415" width="10.375" style="73" customWidth="1"/>
    <col min="6416" max="6416" width="9.375" style="73" customWidth="1"/>
    <col min="6417" max="6657" width="9" style="73"/>
    <col min="6658" max="6658" width="14.375" style="73" customWidth="1"/>
    <col min="6659" max="6659" width="14.125" style="73" customWidth="1"/>
    <col min="6660" max="6660" width="9" style="73"/>
    <col min="6661" max="6661" width="10.375" style="73" customWidth="1"/>
    <col min="6662" max="6662" width="15" style="73" customWidth="1"/>
    <col min="6663" max="6663" width="17.875" style="73" customWidth="1"/>
    <col min="6664" max="6665" width="15.75" style="73" customWidth="1"/>
    <col min="6666" max="6666" width="9" style="73"/>
    <col min="6667" max="6667" width="11.5" style="73" customWidth="1"/>
    <col min="6668" max="6668" width="9.375" style="73" customWidth="1"/>
    <col min="6669" max="6669" width="11.5" style="73" customWidth="1"/>
    <col min="6670" max="6670" width="9.375" style="73" customWidth="1"/>
    <col min="6671" max="6671" width="10.375" style="73" customWidth="1"/>
    <col min="6672" max="6672" width="9.375" style="73" customWidth="1"/>
    <col min="6673" max="6913" width="9" style="73"/>
    <col min="6914" max="6914" width="14.375" style="73" customWidth="1"/>
    <col min="6915" max="6915" width="14.125" style="73" customWidth="1"/>
    <col min="6916" max="6916" width="9" style="73"/>
    <col min="6917" max="6917" width="10.375" style="73" customWidth="1"/>
    <col min="6918" max="6918" width="15" style="73" customWidth="1"/>
    <col min="6919" max="6919" width="17.875" style="73" customWidth="1"/>
    <col min="6920" max="6921" width="15.75" style="73" customWidth="1"/>
    <col min="6922" max="6922" width="9" style="73"/>
    <col min="6923" max="6923" width="11.5" style="73" customWidth="1"/>
    <col min="6924" max="6924" width="9.375" style="73" customWidth="1"/>
    <col min="6925" max="6925" width="11.5" style="73" customWidth="1"/>
    <col min="6926" max="6926" width="9.375" style="73" customWidth="1"/>
    <col min="6927" max="6927" width="10.375" style="73" customWidth="1"/>
    <col min="6928" max="6928" width="9.375" style="73" customWidth="1"/>
    <col min="6929" max="7169" width="9" style="73"/>
    <col min="7170" max="7170" width="14.375" style="73" customWidth="1"/>
    <col min="7171" max="7171" width="14.125" style="73" customWidth="1"/>
    <col min="7172" max="7172" width="9" style="73"/>
    <col min="7173" max="7173" width="10.375" style="73" customWidth="1"/>
    <col min="7174" max="7174" width="15" style="73" customWidth="1"/>
    <col min="7175" max="7175" width="17.875" style="73" customWidth="1"/>
    <col min="7176" max="7177" width="15.75" style="73" customWidth="1"/>
    <col min="7178" max="7178" width="9" style="73"/>
    <col min="7179" max="7179" width="11.5" style="73" customWidth="1"/>
    <col min="7180" max="7180" width="9.375" style="73" customWidth="1"/>
    <col min="7181" max="7181" width="11.5" style="73" customWidth="1"/>
    <col min="7182" max="7182" width="9.375" style="73" customWidth="1"/>
    <col min="7183" max="7183" width="10.375" style="73" customWidth="1"/>
    <col min="7184" max="7184" width="9.375" style="73" customWidth="1"/>
    <col min="7185" max="7425" width="9" style="73"/>
    <col min="7426" max="7426" width="14.375" style="73" customWidth="1"/>
    <col min="7427" max="7427" width="14.125" style="73" customWidth="1"/>
    <col min="7428" max="7428" width="9" style="73"/>
    <col min="7429" max="7429" width="10.375" style="73" customWidth="1"/>
    <col min="7430" max="7430" width="15" style="73" customWidth="1"/>
    <col min="7431" max="7431" width="17.875" style="73" customWidth="1"/>
    <col min="7432" max="7433" width="15.75" style="73" customWidth="1"/>
    <col min="7434" max="7434" width="9" style="73"/>
    <col min="7435" max="7435" width="11.5" style="73" customWidth="1"/>
    <col min="7436" max="7436" width="9.375" style="73" customWidth="1"/>
    <col min="7437" max="7437" width="11.5" style="73" customWidth="1"/>
    <col min="7438" max="7438" width="9.375" style="73" customWidth="1"/>
    <col min="7439" max="7439" width="10.375" style="73" customWidth="1"/>
    <col min="7440" max="7440" width="9.375" style="73" customWidth="1"/>
    <col min="7441" max="7681" width="9" style="73"/>
    <col min="7682" max="7682" width="14.375" style="73" customWidth="1"/>
    <col min="7683" max="7683" width="14.125" style="73" customWidth="1"/>
    <col min="7684" max="7684" width="9" style="73"/>
    <col min="7685" max="7685" width="10.375" style="73" customWidth="1"/>
    <col min="7686" max="7686" width="15" style="73" customWidth="1"/>
    <col min="7687" max="7687" width="17.875" style="73" customWidth="1"/>
    <col min="7688" max="7689" width="15.75" style="73" customWidth="1"/>
    <col min="7690" max="7690" width="9" style="73"/>
    <col min="7691" max="7691" width="11.5" style="73" customWidth="1"/>
    <col min="7692" max="7692" width="9.375" style="73" customWidth="1"/>
    <col min="7693" max="7693" width="11.5" style="73" customWidth="1"/>
    <col min="7694" max="7694" width="9.375" style="73" customWidth="1"/>
    <col min="7695" max="7695" width="10.375" style="73" customWidth="1"/>
    <col min="7696" max="7696" width="9.375" style="73" customWidth="1"/>
    <col min="7697" max="7937" width="9" style="73"/>
    <col min="7938" max="7938" width="14.375" style="73" customWidth="1"/>
    <col min="7939" max="7939" width="14.125" style="73" customWidth="1"/>
    <col min="7940" max="7940" width="9" style="73"/>
    <col min="7941" max="7941" width="10.375" style="73" customWidth="1"/>
    <col min="7942" max="7942" width="15" style="73" customWidth="1"/>
    <col min="7943" max="7943" width="17.875" style="73" customWidth="1"/>
    <col min="7944" max="7945" width="15.75" style="73" customWidth="1"/>
    <col min="7946" max="7946" width="9" style="73"/>
    <col min="7947" max="7947" width="11.5" style="73" customWidth="1"/>
    <col min="7948" max="7948" width="9.375" style="73" customWidth="1"/>
    <col min="7949" max="7949" width="11.5" style="73" customWidth="1"/>
    <col min="7950" max="7950" width="9.375" style="73" customWidth="1"/>
    <col min="7951" max="7951" width="10.375" style="73" customWidth="1"/>
    <col min="7952" max="7952" width="9.375" style="73" customWidth="1"/>
    <col min="7953" max="8193" width="9" style="73"/>
    <col min="8194" max="8194" width="14.375" style="73" customWidth="1"/>
    <col min="8195" max="8195" width="14.125" style="73" customWidth="1"/>
    <col min="8196" max="8196" width="9" style="73"/>
    <col min="8197" max="8197" width="10.375" style="73" customWidth="1"/>
    <col min="8198" max="8198" width="15" style="73" customWidth="1"/>
    <col min="8199" max="8199" width="17.875" style="73" customWidth="1"/>
    <col min="8200" max="8201" width="15.75" style="73" customWidth="1"/>
    <col min="8202" max="8202" width="9" style="73"/>
    <col min="8203" max="8203" width="11.5" style="73" customWidth="1"/>
    <col min="8204" max="8204" width="9.375" style="73" customWidth="1"/>
    <col min="8205" max="8205" width="11.5" style="73" customWidth="1"/>
    <col min="8206" max="8206" width="9.375" style="73" customWidth="1"/>
    <col min="8207" max="8207" width="10.375" style="73" customWidth="1"/>
    <col min="8208" max="8208" width="9.375" style="73" customWidth="1"/>
    <col min="8209" max="8449" width="9" style="73"/>
    <col min="8450" max="8450" width="14.375" style="73" customWidth="1"/>
    <col min="8451" max="8451" width="14.125" style="73" customWidth="1"/>
    <col min="8452" max="8452" width="9" style="73"/>
    <col min="8453" max="8453" width="10.375" style="73" customWidth="1"/>
    <col min="8454" max="8454" width="15" style="73" customWidth="1"/>
    <col min="8455" max="8455" width="17.875" style="73" customWidth="1"/>
    <col min="8456" max="8457" width="15.75" style="73" customWidth="1"/>
    <col min="8458" max="8458" width="9" style="73"/>
    <col min="8459" max="8459" width="11.5" style="73" customWidth="1"/>
    <col min="8460" max="8460" width="9.375" style="73" customWidth="1"/>
    <col min="8461" max="8461" width="11.5" style="73" customWidth="1"/>
    <col min="8462" max="8462" width="9.375" style="73" customWidth="1"/>
    <col min="8463" max="8463" width="10.375" style="73" customWidth="1"/>
    <col min="8464" max="8464" width="9.375" style="73" customWidth="1"/>
    <col min="8465" max="8705" width="9" style="73"/>
    <col min="8706" max="8706" width="14.375" style="73" customWidth="1"/>
    <col min="8707" max="8707" width="14.125" style="73" customWidth="1"/>
    <col min="8708" max="8708" width="9" style="73"/>
    <col min="8709" max="8709" width="10.375" style="73" customWidth="1"/>
    <col min="8710" max="8710" width="15" style="73" customWidth="1"/>
    <col min="8711" max="8711" width="17.875" style="73" customWidth="1"/>
    <col min="8712" max="8713" width="15.75" style="73" customWidth="1"/>
    <col min="8714" max="8714" width="9" style="73"/>
    <col min="8715" max="8715" width="11.5" style="73" customWidth="1"/>
    <col min="8716" max="8716" width="9.375" style="73" customWidth="1"/>
    <col min="8717" max="8717" width="11.5" style="73" customWidth="1"/>
    <col min="8718" max="8718" width="9.375" style="73" customWidth="1"/>
    <col min="8719" max="8719" width="10.375" style="73" customWidth="1"/>
    <col min="8720" max="8720" width="9.375" style="73" customWidth="1"/>
    <col min="8721" max="8961" width="9" style="73"/>
    <col min="8962" max="8962" width="14.375" style="73" customWidth="1"/>
    <col min="8963" max="8963" width="14.125" style="73" customWidth="1"/>
    <col min="8964" max="8964" width="9" style="73"/>
    <col min="8965" max="8965" width="10.375" style="73" customWidth="1"/>
    <col min="8966" max="8966" width="15" style="73" customWidth="1"/>
    <col min="8967" max="8967" width="17.875" style="73" customWidth="1"/>
    <col min="8968" max="8969" width="15.75" style="73" customWidth="1"/>
    <col min="8970" max="8970" width="9" style="73"/>
    <col min="8971" max="8971" width="11.5" style="73" customWidth="1"/>
    <col min="8972" max="8972" width="9.375" style="73" customWidth="1"/>
    <col min="8973" max="8973" width="11.5" style="73" customWidth="1"/>
    <col min="8974" max="8974" width="9.375" style="73" customWidth="1"/>
    <col min="8975" max="8975" width="10.375" style="73" customWidth="1"/>
    <col min="8976" max="8976" width="9.375" style="73" customWidth="1"/>
    <col min="8977" max="9217" width="9" style="73"/>
    <col min="9218" max="9218" width="14.375" style="73" customWidth="1"/>
    <col min="9219" max="9219" width="14.125" style="73" customWidth="1"/>
    <col min="9220" max="9220" width="9" style="73"/>
    <col min="9221" max="9221" width="10.375" style="73" customWidth="1"/>
    <col min="9222" max="9222" width="15" style="73" customWidth="1"/>
    <col min="9223" max="9223" width="17.875" style="73" customWidth="1"/>
    <col min="9224" max="9225" width="15.75" style="73" customWidth="1"/>
    <col min="9226" max="9226" width="9" style="73"/>
    <col min="9227" max="9227" width="11.5" style="73" customWidth="1"/>
    <col min="9228" max="9228" width="9.375" style="73" customWidth="1"/>
    <col min="9229" max="9229" width="11.5" style="73" customWidth="1"/>
    <col min="9230" max="9230" width="9.375" style="73" customWidth="1"/>
    <col min="9231" max="9231" width="10.375" style="73" customWidth="1"/>
    <col min="9232" max="9232" width="9.375" style="73" customWidth="1"/>
    <col min="9233" max="9473" width="9" style="73"/>
    <col min="9474" max="9474" width="14.375" style="73" customWidth="1"/>
    <col min="9475" max="9475" width="14.125" style="73" customWidth="1"/>
    <col min="9476" max="9476" width="9" style="73"/>
    <col min="9477" max="9477" width="10.375" style="73" customWidth="1"/>
    <col min="9478" max="9478" width="15" style="73" customWidth="1"/>
    <col min="9479" max="9479" width="17.875" style="73" customWidth="1"/>
    <col min="9480" max="9481" width="15.75" style="73" customWidth="1"/>
    <col min="9482" max="9482" width="9" style="73"/>
    <col min="9483" max="9483" width="11.5" style="73" customWidth="1"/>
    <col min="9484" max="9484" width="9.375" style="73" customWidth="1"/>
    <col min="9485" max="9485" width="11.5" style="73" customWidth="1"/>
    <col min="9486" max="9486" width="9.375" style="73" customWidth="1"/>
    <col min="9487" max="9487" width="10.375" style="73" customWidth="1"/>
    <col min="9488" max="9488" width="9.375" style="73" customWidth="1"/>
    <col min="9489" max="9729" width="9" style="73"/>
    <col min="9730" max="9730" width="14.375" style="73" customWidth="1"/>
    <col min="9731" max="9731" width="14.125" style="73" customWidth="1"/>
    <col min="9732" max="9732" width="9" style="73"/>
    <col min="9733" max="9733" width="10.375" style="73" customWidth="1"/>
    <col min="9734" max="9734" width="15" style="73" customWidth="1"/>
    <col min="9735" max="9735" width="17.875" style="73" customWidth="1"/>
    <col min="9736" max="9737" width="15.75" style="73" customWidth="1"/>
    <col min="9738" max="9738" width="9" style="73"/>
    <col min="9739" max="9739" width="11.5" style="73" customWidth="1"/>
    <col min="9740" max="9740" width="9.375" style="73" customWidth="1"/>
    <col min="9741" max="9741" width="11.5" style="73" customWidth="1"/>
    <col min="9742" max="9742" width="9.375" style="73" customWidth="1"/>
    <col min="9743" max="9743" width="10.375" style="73" customWidth="1"/>
    <col min="9744" max="9744" width="9.375" style="73" customWidth="1"/>
    <col min="9745" max="9985" width="9" style="73"/>
    <col min="9986" max="9986" width="14.375" style="73" customWidth="1"/>
    <col min="9987" max="9987" width="14.125" style="73" customWidth="1"/>
    <col min="9988" max="9988" width="9" style="73"/>
    <col min="9989" max="9989" width="10.375" style="73" customWidth="1"/>
    <col min="9990" max="9990" width="15" style="73" customWidth="1"/>
    <col min="9991" max="9991" width="17.875" style="73" customWidth="1"/>
    <col min="9992" max="9993" width="15.75" style="73" customWidth="1"/>
    <col min="9994" max="9994" width="9" style="73"/>
    <col min="9995" max="9995" width="11.5" style="73" customWidth="1"/>
    <col min="9996" max="9996" width="9.375" style="73" customWidth="1"/>
    <col min="9997" max="9997" width="11.5" style="73" customWidth="1"/>
    <col min="9998" max="9998" width="9.375" style="73" customWidth="1"/>
    <col min="9999" max="9999" width="10.375" style="73" customWidth="1"/>
    <col min="10000" max="10000" width="9.375" style="73" customWidth="1"/>
    <col min="10001" max="10241" width="9" style="73"/>
    <col min="10242" max="10242" width="14.375" style="73" customWidth="1"/>
    <col min="10243" max="10243" width="14.125" style="73" customWidth="1"/>
    <col min="10244" max="10244" width="9" style="73"/>
    <col min="10245" max="10245" width="10.375" style="73" customWidth="1"/>
    <col min="10246" max="10246" width="15" style="73" customWidth="1"/>
    <col min="10247" max="10247" width="17.875" style="73" customWidth="1"/>
    <col min="10248" max="10249" width="15.75" style="73" customWidth="1"/>
    <col min="10250" max="10250" width="9" style="73"/>
    <col min="10251" max="10251" width="11.5" style="73" customWidth="1"/>
    <col min="10252" max="10252" width="9.375" style="73" customWidth="1"/>
    <col min="10253" max="10253" width="11.5" style="73" customWidth="1"/>
    <col min="10254" max="10254" width="9.375" style="73" customWidth="1"/>
    <col min="10255" max="10255" width="10.375" style="73" customWidth="1"/>
    <col min="10256" max="10256" width="9.375" style="73" customWidth="1"/>
    <col min="10257" max="10497" width="9" style="73"/>
    <col min="10498" max="10498" width="14.375" style="73" customWidth="1"/>
    <col min="10499" max="10499" width="14.125" style="73" customWidth="1"/>
    <col min="10500" max="10500" width="9" style="73"/>
    <col min="10501" max="10501" width="10.375" style="73" customWidth="1"/>
    <col min="10502" max="10502" width="15" style="73" customWidth="1"/>
    <col min="10503" max="10503" width="17.875" style="73" customWidth="1"/>
    <col min="10504" max="10505" width="15.75" style="73" customWidth="1"/>
    <col min="10506" max="10506" width="9" style="73"/>
    <col min="10507" max="10507" width="11.5" style="73" customWidth="1"/>
    <col min="10508" max="10508" width="9.375" style="73" customWidth="1"/>
    <col min="10509" max="10509" width="11.5" style="73" customWidth="1"/>
    <col min="10510" max="10510" width="9.375" style="73" customWidth="1"/>
    <col min="10511" max="10511" width="10.375" style="73" customWidth="1"/>
    <col min="10512" max="10512" width="9.375" style="73" customWidth="1"/>
    <col min="10513" max="10753" width="9" style="73"/>
    <col min="10754" max="10754" width="14.375" style="73" customWidth="1"/>
    <col min="10755" max="10755" width="14.125" style="73" customWidth="1"/>
    <col min="10756" max="10756" width="9" style="73"/>
    <col min="10757" max="10757" width="10.375" style="73" customWidth="1"/>
    <col min="10758" max="10758" width="15" style="73" customWidth="1"/>
    <col min="10759" max="10759" width="17.875" style="73" customWidth="1"/>
    <col min="10760" max="10761" width="15.75" style="73" customWidth="1"/>
    <col min="10762" max="10762" width="9" style="73"/>
    <col min="10763" max="10763" width="11.5" style="73" customWidth="1"/>
    <col min="10764" max="10764" width="9.375" style="73" customWidth="1"/>
    <col min="10765" max="10765" width="11.5" style="73" customWidth="1"/>
    <col min="10766" max="10766" width="9.375" style="73" customWidth="1"/>
    <col min="10767" max="10767" width="10.375" style="73" customWidth="1"/>
    <col min="10768" max="10768" width="9.375" style="73" customWidth="1"/>
    <col min="10769" max="11009" width="9" style="73"/>
    <col min="11010" max="11010" width="14.375" style="73" customWidth="1"/>
    <col min="11011" max="11011" width="14.125" style="73" customWidth="1"/>
    <col min="11012" max="11012" width="9" style="73"/>
    <col min="11013" max="11013" width="10.375" style="73" customWidth="1"/>
    <col min="11014" max="11014" width="15" style="73" customWidth="1"/>
    <col min="11015" max="11015" width="17.875" style="73" customWidth="1"/>
    <col min="11016" max="11017" width="15.75" style="73" customWidth="1"/>
    <col min="11018" max="11018" width="9" style="73"/>
    <col min="11019" max="11019" width="11.5" style="73" customWidth="1"/>
    <col min="11020" max="11020" width="9.375" style="73" customWidth="1"/>
    <col min="11021" max="11021" width="11.5" style="73" customWidth="1"/>
    <col min="11022" max="11022" width="9.375" style="73" customWidth="1"/>
    <col min="11023" max="11023" width="10.375" style="73" customWidth="1"/>
    <col min="11024" max="11024" width="9.375" style="73" customWidth="1"/>
    <col min="11025" max="11265" width="9" style="73"/>
    <col min="11266" max="11266" width="14.375" style="73" customWidth="1"/>
    <col min="11267" max="11267" width="14.125" style="73" customWidth="1"/>
    <col min="11268" max="11268" width="9" style="73"/>
    <col min="11269" max="11269" width="10.375" style="73" customWidth="1"/>
    <col min="11270" max="11270" width="15" style="73" customWidth="1"/>
    <col min="11271" max="11271" width="17.875" style="73" customWidth="1"/>
    <col min="11272" max="11273" width="15.75" style="73" customWidth="1"/>
    <col min="11274" max="11274" width="9" style="73"/>
    <col min="11275" max="11275" width="11.5" style="73" customWidth="1"/>
    <col min="11276" max="11276" width="9.375" style="73" customWidth="1"/>
    <col min="11277" max="11277" width="11.5" style="73" customWidth="1"/>
    <col min="11278" max="11278" width="9.375" style="73" customWidth="1"/>
    <col min="11279" max="11279" width="10.375" style="73" customWidth="1"/>
    <col min="11280" max="11280" width="9.375" style="73" customWidth="1"/>
    <col min="11281" max="11521" width="9" style="73"/>
    <col min="11522" max="11522" width="14.375" style="73" customWidth="1"/>
    <col min="11523" max="11523" width="14.125" style="73" customWidth="1"/>
    <col min="11524" max="11524" width="9" style="73"/>
    <col min="11525" max="11525" width="10.375" style="73" customWidth="1"/>
    <col min="11526" max="11526" width="15" style="73" customWidth="1"/>
    <col min="11527" max="11527" width="17.875" style="73" customWidth="1"/>
    <col min="11528" max="11529" width="15.75" style="73" customWidth="1"/>
    <col min="11530" max="11530" width="9" style="73"/>
    <col min="11531" max="11531" width="11.5" style="73" customWidth="1"/>
    <col min="11532" max="11532" width="9.375" style="73" customWidth="1"/>
    <col min="11533" max="11533" width="11.5" style="73" customWidth="1"/>
    <col min="11534" max="11534" width="9.375" style="73" customWidth="1"/>
    <col min="11535" max="11535" width="10.375" style="73" customWidth="1"/>
    <col min="11536" max="11536" width="9.375" style="73" customWidth="1"/>
    <col min="11537" max="11777" width="9" style="73"/>
    <col min="11778" max="11778" width="14.375" style="73" customWidth="1"/>
    <col min="11779" max="11779" width="14.125" style="73" customWidth="1"/>
    <col min="11780" max="11780" width="9" style="73"/>
    <col min="11781" max="11781" width="10.375" style="73" customWidth="1"/>
    <col min="11782" max="11782" width="15" style="73" customWidth="1"/>
    <col min="11783" max="11783" width="17.875" style="73" customWidth="1"/>
    <col min="11784" max="11785" width="15.75" style="73" customWidth="1"/>
    <col min="11786" max="11786" width="9" style="73"/>
    <col min="11787" max="11787" width="11.5" style="73" customWidth="1"/>
    <col min="11788" max="11788" width="9.375" style="73" customWidth="1"/>
    <col min="11789" max="11789" width="11.5" style="73" customWidth="1"/>
    <col min="11790" max="11790" width="9.375" style="73" customWidth="1"/>
    <col min="11791" max="11791" width="10.375" style="73" customWidth="1"/>
    <col min="11792" max="11792" width="9.375" style="73" customWidth="1"/>
    <col min="11793" max="12033" width="9" style="73"/>
    <col min="12034" max="12034" width="14.375" style="73" customWidth="1"/>
    <col min="12035" max="12035" width="14.125" style="73" customWidth="1"/>
    <col min="12036" max="12036" width="9" style="73"/>
    <col min="12037" max="12037" width="10.375" style="73" customWidth="1"/>
    <col min="12038" max="12038" width="15" style="73" customWidth="1"/>
    <col min="12039" max="12039" width="17.875" style="73" customWidth="1"/>
    <col min="12040" max="12041" width="15.75" style="73" customWidth="1"/>
    <col min="12042" max="12042" width="9" style="73"/>
    <col min="12043" max="12043" width="11.5" style="73" customWidth="1"/>
    <col min="12044" max="12044" width="9.375" style="73" customWidth="1"/>
    <col min="12045" max="12045" width="11.5" style="73" customWidth="1"/>
    <col min="12046" max="12046" width="9.375" style="73" customWidth="1"/>
    <col min="12047" max="12047" width="10.375" style="73" customWidth="1"/>
    <col min="12048" max="12048" width="9.375" style="73" customWidth="1"/>
    <col min="12049" max="12289" width="9" style="73"/>
    <col min="12290" max="12290" width="14.375" style="73" customWidth="1"/>
    <col min="12291" max="12291" width="14.125" style="73" customWidth="1"/>
    <col min="12292" max="12292" width="9" style="73"/>
    <col min="12293" max="12293" width="10.375" style="73" customWidth="1"/>
    <col min="12294" max="12294" width="15" style="73" customWidth="1"/>
    <col min="12295" max="12295" width="17.875" style="73" customWidth="1"/>
    <col min="12296" max="12297" width="15.75" style="73" customWidth="1"/>
    <col min="12298" max="12298" width="9" style="73"/>
    <col min="12299" max="12299" width="11.5" style="73" customWidth="1"/>
    <col min="12300" max="12300" width="9.375" style="73" customWidth="1"/>
    <col min="12301" max="12301" width="11.5" style="73" customWidth="1"/>
    <col min="12302" max="12302" width="9.375" style="73" customWidth="1"/>
    <col min="12303" max="12303" width="10.375" style="73" customWidth="1"/>
    <col min="12304" max="12304" width="9.375" style="73" customWidth="1"/>
    <col min="12305" max="12545" width="9" style="73"/>
    <col min="12546" max="12546" width="14.375" style="73" customWidth="1"/>
    <col min="12547" max="12547" width="14.125" style="73" customWidth="1"/>
    <col min="12548" max="12548" width="9" style="73"/>
    <col min="12549" max="12549" width="10.375" style="73" customWidth="1"/>
    <col min="12550" max="12550" width="15" style="73" customWidth="1"/>
    <col min="12551" max="12551" width="17.875" style="73" customWidth="1"/>
    <col min="12552" max="12553" width="15.75" style="73" customWidth="1"/>
    <col min="12554" max="12554" width="9" style="73"/>
    <col min="12555" max="12555" width="11.5" style="73" customWidth="1"/>
    <col min="12556" max="12556" width="9.375" style="73" customWidth="1"/>
    <col min="12557" max="12557" width="11.5" style="73" customWidth="1"/>
    <col min="12558" max="12558" width="9.375" style="73" customWidth="1"/>
    <col min="12559" max="12559" width="10.375" style="73" customWidth="1"/>
    <col min="12560" max="12560" width="9.375" style="73" customWidth="1"/>
    <col min="12561" max="12801" width="9" style="73"/>
    <col min="12802" max="12802" width="14.375" style="73" customWidth="1"/>
    <col min="12803" max="12803" width="14.125" style="73" customWidth="1"/>
    <col min="12804" max="12804" width="9" style="73"/>
    <col min="12805" max="12805" width="10.375" style="73" customWidth="1"/>
    <col min="12806" max="12806" width="15" style="73" customWidth="1"/>
    <col min="12807" max="12807" width="17.875" style="73" customWidth="1"/>
    <col min="12808" max="12809" width="15.75" style="73" customWidth="1"/>
    <col min="12810" max="12810" width="9" style="73"/>
    <col min="12811" max="12811" width="11.5" style="73" customWidth="1"/>
    <col min="12812" max="12812" width="9.375" style="73" customWidth="1"/>
    <col min="12813" max="12813" width="11.5" style="73" customWidth="1"/>
    <col min="12814" max="12814" width="9.375" style="73" customWidth="1"/>
    <col min="12815" max="12815" width="10.375" style="73" customWidth="1"/>
    <col min="12816" max="12816" width="9.375" style="73" customWidth="1"/>
    <col min="12817" max="13057" width="9" style="73"/>
    <col min="13058" max="13058" width="14.375" style="73" customWidth="1"/>
    <col min="13059" max="13059" width="14.125" style="73" customWidth="1"/>
    <col min="13060" max="13060" width="9" style="73"/>
    <col min="13061" max="13061" width="10.375" style="73" customWidth="1"/>
    <col min="13062" max="13062" width="15" style="73" customWidth="1"/>
    <col min="13063" max="13063" width="17.875" style="73" customWidth="1"/>
    <col min="13064" max="13065" width="15.75" style="73" customWidth="1"/>
    <col min="13066" max="13066" width="9" style="73"/>
    <col min="13067" max="13067" width="11.5" style="73" customWidth="1"/>
    <col min="13068" max="13068" width="9.375" style="73" customWidth="1"/>
    <col min="13069" max="13069" width="11.5" style="73" customWidth="1"/>
    <col min="13070" max="13070" width="9.375" style="73" customWidth="1"/>
    <col min="13071" max="13071" width="10.375" style="73" customWidth="1"/>
    <col min="13072" max="13072" width="9.375" style="73" customWidth="1"/>
    <col min="13073" max="13313" width="9" style="73"/>
    <col min="13314" max="13314" width="14.375" style="73" customWidth="1"/>
    <col min="13315" max="13315" width="14.125" style="73" customWidth="1"/>
    <col min="13316" max="13316" width="9" style="73"/>
    <col min="13317" max="13317" width="10.375" style="73" customWidth="1"/>
    <col min="13318" max="13318" width="15" style="73" customWidth="1"/>
    <col min="13319" max="13319" width="17.875" style="73" customWidth="1"/>
    <col min="13320" max="13321" width="15.75" style="73" customWidth="1"/>
    <col min="13322" max="13322" width="9" style="73"/>
    <col min="13323" max="13323" width="11.5" style="73" customWidth="1"/>
    <col min="13324" max="13324" width="9.375" style="73" customWidth="1"/>
    <col min="13325" max="13325" width="11.5" style="73" customWidth="1"/>
    <col min="13326" max="13326" width="9.375" style="73" customWidth="1"/>
    <col min="13327" max="13327" width="10.375" style="73" customWidth="1"/>
    <col min="13328" max="13328" width="9.375" style="73" customWidth="1"/>
    <col min="13329" max="13569" width="9" style="73"/>
    <col min="13570" max="13570" width="14.375" style="73" customWidth="1"/>
    <col min="13571" max="13571" width="14.125" style="73" customWidth="1"/>
    <col min="13572" max="13572" width="9" style="73"/>
    <col min="13573" max="13573" width="10.375" style="73" customWidth="1"/>
    <col min="13574" max="13574" width="15" style="73" customWidth="1"/>
    <col min="13575" max="13575" width="17.875" style="73" customWidth="1"/>
    <col min="13576" max="13577" width="15.75" style="73" customWidth="1"/>
    <col min="13578" max="13578" width="9" style="73"/>
    <col min="13579" max="13579" width="11.5" style="73" customWidth="1"/>
    <col min="13580" max="13580" width="9.375" style="73" customWidth="1"/>
    <col min="13581" max="13581" width="11.5" style="73" customWidth="1"/>
    <col min="13582" max="13582" width="9.375" style="73" customWidth="1"/>
    <col min="13583" max="13583" width="10.375" style="73" customWidth="1"/>
    <col min="13584" max="13584" width="9.375" style="73" customWidth="1"/>
    <col min="13585" max="13825" width="9" style="73"/>
    <col min="13826" max="13826" width="14.375" style="73" customWidth="1"/>
    <col min="13827" max="13827" width="14.125" style="73" customWidth="1"/>
    <col min="13828" max="13828" width="9" style="73"/>
    <col min="13829" max="13829" width="10.375" style="73" customWidth="1"/>
    <col min="13830" max="13830" width="15" style="73" customWidth="1"/>
    <col min="13831" max="13831" width="17.875" style="73" customWidth="1"/>
    <col min="13832" max="13833" width="15.75" style="73" customWidth="1"/>
    <col min="13834" max="13834" width="9" style="73"/>
    <col min="13835" max="13835" width="11.5" style="73" customWidth="1"/>
    <col min="13836" max="13836" width="9.375" style="73" customWidth="1"/>
    <col min="13837" max="13837" width="11.5" style="73" customWidth="1"/>
    <col min="13838" max="13838" width="9.375" style="73" customWidth="1"/>
    <col min="13839" max="13839" width="10.375" style="73" customWidth="1"/>
    <col min="13840" max="13840" width="9.375" style="73" customWidth="1"/>
    <col min="13841" max="14081" width="9" style="73"/>
    <col min="14082" max="14082" width="14.375" style="73" customWidth="1"/>
    <col min="14083" max="14083" width="14.125" style="73" customWidth="1"/>
    <col min="14084" max="14084" width="9" style="73"/>
    <col min="14085" max="14085" width="10.375" style="73" customWidth="1"/>
    <col min="14086" max="14086" width="15" style="73" customWidth="1"/>
    <col min="14087" max="14087" width="17.875" style="73" customWidth="1"/>
    <col min="14088" max="14089" width="15.75" style="73" customWidth="1"/>
    <col min="14090" max="14090" width="9" style="73"/>
    <col min="14091" max="14091" width="11.5" style="73" customWidth="1"/>
    <col min="14092" max="14092" width="9.375" style="73" customWidth="1"/>
    <col min="14093" max="14093" width="11.5" style="73" customWidth="1"/>
    <col min="14094" max="14094" width="9.375" style="73" customWidth="1"/>
    <col min="14095" max="14095" width="10.375" style="73" customWidth="1"/>
    <col min="14096" max="14096" width="9.375" style="73" customWidth="1"/>
    <col min="14097" max="14337" width="9" style="73"/>
    <col min="14338" max="14338" width="14.375" style="73" customWidth="1"/>
    <col min="14339" max="14339" width="14.125" style="73" customWidth="1"/>
    <col min="14340" max="14340" width="9" style="73"/>
    <col min="14341" max="14341" width="10.375" style="73" customWidth="1"/>
    <col min="14342" max="14342" width="15" style="73" customWidth="1"/>
    <col min="14343" max="14343" width="17.875" style="73" customWidth="1"/>
    <col min="14344" max="14345" width="15.75" style="73" customWidth="1"/>
    <col min="14346" max="14346" width="9" style="73"/>
    <col min="14347" max="14347" width="11.5" style="73" customWidth="1"/>
    <col min="14348" max="14348" width="9.375" style="73" customWidth="1"/>
    <col min="14349" max="14349" width="11.5" style="73" customWidth="1"/>
    <col min="14350" max="14350" width="9.375" style="73" customWidth="1"/>
    <col min="14351" max="14351" width="10.375" style="73" customWidth="1"/>
    <col min="14352" max="14352" width="9.375" style="73" customWidth="1"/>
    <col min="14353" max="14593" width="9" style="73"/>
    <col min="14594" max="14594" width="14.375" style="73" customWidth="1"/>
    <col min="14595" max="14595" width="14.125" style="73" customWidth="1"/>
    <col min="14596" max="14596" width="9" style="73"/>
    <col min="14597" max="14597" width="10.375" style="73" customWidth="1"/>
    <col min="14598" max="14598" width="15" style="73" customWidth="1"/>
    <col min="14599" max="14599" width="17.875" style="73" customWidth="1"/>
    <col min="14600" max="14601" width="15.75" style="73" customWidth="1"/>
    <col min="14602" max="14602" width="9" style="73"/>
    <col min="14603" max="14603" width="11.5" style="73" customWidth="1"/>
    <col min="14604" max="14604" width="9.375" style="73" customWidth="1"/>
    <col min="14605" max="14605" width="11.5" style="73" customWidth="1"/>
    <col min="14606" max="14606" width="9.375" style="73" customWidth="1"/>
    <col min="14607" max="14607" width="10.375" style="73" customWidth="1"/>
    <col min="14608" max="14608" width="9.375" style="73" customWidth="1"/>
    <col min="14609" max="14849" width="9" style="73"/>
    <col min="14850" max="14850" width="14.375" style="73" customWidth="1"/>
    <col min="14851" max="14851" width="14.125" style="73" customWidth="1"/>
    <col min="14852" max="14852" width="9" style="73"/>
    <col min="14853" max="14853" width="10.375" style="73" customWidth="1"/>
    <col min="14854" max="14854" width="15" style="73" customWidth="1"/>
    <col min="14855" max="14855" width="17.875" style="73" customWidth="1"/>
    <col min="14856" max="14857" width="15.75" style="73" customWidth="1"/>
    <col min="14858" max="14858" width="9" style="73"/>
    <col min="14859" max="14859" width="11.5" style="73" customWidth="1"/>
    <col min="14860" max="14860" width="9.375" style="73" customWidth="1"/>
    <col min="14861" max="14861" width="11.5" style="73" customWidth="1"/>
    <col min="14862" max="14862" width="9.375" style="73" customWidth="1"/>
    <col min="14863" max="14863" width="10.375" style="73" customWidth="1"/>
    <col min="14864" max="14864" width="9.375" style="73" customWidth="1"/>
    <col min="14865" max="15105" width="9" style="73"/>
    <col min="15106" max="15106" width="14.375" style="73" customWidth="1"/>
    <col min="15107" max="15107" width="14.125" style="73" customWidth="1"/>
    <col min="15108" max="15108" width="9" style="73"/>
    <col min="15109" max="15109" width="10.375" style="73" customWidth="1"/>
    <col min="15110" max="15110" width="15" style="73" customWidth="1"/>
    <col min="15111" max="15111" width="17.875" style="73" customWidth="1"/>
    <col min="15112" max="15113" width="15.75" style="73" customWidth="1"/>
    <col min="15114" max="15114" width="9" style="73"/>
    <col min="15115" max="15115" width="11.5" style="73" customWidth="1"/>
    <col min="15116" max="15116" width="9.375" style="73" customWidth="1"/>
    <col min="15117" max="15117" width="11.5" style="73" customWidth="1"/>
    <col min="15118" max="15118" width="9.375" style="73" customWidth="1"/>
    <col min="15119" max="15119" width="10.375" style="73" customWidth="1"/>
    <col min="15120" max="15120" width="9.375" style="73" customWidth="1"/>
    <col min="15121" max="15361" width="9" style="73"/>
    <col min="15362" max="15362" width="14.375" style="73" customWidth="1"/>
    <col min="15363" max="15363" width="14.125" style="73" customWidth="1"/>
    <col min="15364" max="15364" width="9" style="73"/>
    <col min="15365" max="15365" width="10.375" style="73" customWidth="1"/>
    <col min="15366" max="15366" width="15" style="73" customWidth="1"/>
    <col min="15367" max="15367" width="17.875" style="73" customWidth="1"/>
    <col min="15368" max="15369" width="15.75" style="73" customWidth="1"/>
    <col min="15370" max="15370" width="9" style="73"/>
    <col min="15371" max="15371" width="11.5" style="73" customWidth="1"/>
    <col min="15372" max="15372" width="9.375" style="73" customWidth="1"/>
    <col min="15373" max="15373" width="11.5" style="73" customWidth="1"/>
    <col min="15374" max="15374" width="9.375" style="73" customWidth="1"/>
    <col min="15375" max="15375" width="10.375" style="73" customWidth="1"/>
    <col min="15376" max="15376" width="9.375" style="73" customWidth="1"/>
    <col min="15377" max="15617" width="9" style="73"/>
    <col min="15618" max="15618" width="14.375" style="73" customWidth="1"/>
    <col min="15619" max="15619" width="14.125" style="73" customWidth="1"/>
    <col min="15620" max="15620" width="9" style="73"/>
    <col min="15621" max="15621" width="10.375" style="73" customWidth="1"/>
    <col min="15622" max="15622" width="15" style="73" customWidth="1"/>
    <col min="15623" max="15623" width="17.875" style="73" customWidth="1"/>
    <col min="15624" max="15625" width="15.75" style="73" customWidth="1"/>
    <col min="15626" max="15626" width="9" style="73"/>
    <col min="15627" max="15627" width="11.5" style="73" customWidth="1"/>
    <col min="15628" max="15628" width="9.375" style="73" customWidth="1"/>
    <col min="15629" max="15629" width="11.5" style="73" customWidth="1"/>
    <col min="15630" max="15630" width="9.375" style="73" customWidth="1"/>
    <col min="15631" max="15631" width="10.375" style="73" customWidth="1"/>
    <col min="15632" max="15632" width="9.375" style="73" customWidth="1"/>
    <col min="15633" max="15873" width="9" style="73"/>
    <col min="15874" max="15874" width="14.375" style="73" customWidth="1"/>
    <col min="15875" max="15875" width="14.125" style="73" customWidth="1"/>
    <col min="15876" max="15876" width="9" style="73"/>
    <col min="15877" max="15877" width="10.375" style="73" customWidth="1"/>
    <col min="15878" max="15878" width="15" style="73" customWidth="1"/>
    <col min="15879" max="15879" width="17.875" style="73" customWidth="1"/>
    <col min="15880" max="15881" width="15.75" style="73" customWidth="1"/>
    <col min="15882" max="15882" width="9" style="73"/>
    <col min="15883" max="15883" width="11.5" style="73" customWidth="1"/>
    <col min="15884" max="15884" width="9.375" style="73" customWidth="1"/>
    <col min="15885" max="15885" width="11.5" style="73" customWidth="1"/>
    <col min="15886" max="15886" width="9.375" style="73" customWidth="1"/>
    <col min="15887" max="15887" width="10.375" style="73" customWidth="1"/>
    <col min="15888" max="15888" width="9.375" style="73" customWidth="1"/>
    <col min="15889" max="16129" width="9" style="73"/>
    <col min="16130" max="16130" width="14.375" style="73" customWidth="1"/>
    <col min="16131" max="16131" width="14.125" style="73" customWidth="1"/>
    <col min="16132" max="16132" width="9" style="73"/>
    <col min="16133" max="16133" width="10.375" style="73" customWidth="1"/>
    <col min="16134" max="16134" width="15" style="73" customWidth="1"/>
    <col min="16135" max="16135" width="17.875" style="73" customWidth="1"/>
    <col min="16136" max="16137" width="15.75" style="73" customWidth="1"/>
    <col min="16138" max="16138" width="9" style="73"/>
    <col min="16139" max="16139" width="11.5" style="73" customWidth="1"/>
    <col min="16140" max="16140" width="9.375" style="73" customWidth="1"/>
    <col min="16141" max="16141" width="11.5" style="73" customWidth="1"/>
    <col min="16142" max="16142" width="9.375" style="73" customWidth="1"/>
    <col min="16143" max="16143" width="10.375" style="73" customWidth="1"/>
    <col min="16144" max="16144" width="9.375" style="73" customWidth="1"/>
    <col min="16145" max="16384" width="9" style="73"/>
  </cols>
  <sheetData>
    <row r="1" ht="28.5" spans="1:9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ht="20.25" spans="1:1">
      <c r="A2" s="75" t="s">
        <v>154</v>
      </c>
    </row>
    <row r="3" ht="18.75" spans="1:9">
      <c r="A3" s="19" t="s">
        <v>155</v>
      </c>
      <c r="B3" s="19"/>
      <c r="C3" s="19"/>
      <c r="D3" s="19"/>
      <c r="E3" s="19"/>
      <c r="F3" s="19"/>
      <c r="G3" s="19"/>
      <c r="H3" s="19"/>
      <c r="I3" s="19"/>
    </row>
    <row r="4" ht="15.75" customHeight="1" spans="1:9">
      <c r="A4" s="76" t="s">
        <v>3</v>
      </c>
      <c r="B4" s="76" t="s">
        <v>4</v>
      </c>
      <c r="C4" s="76" t="s">
        <v>5</v>
      </c>
      <c r="D4" s="76" t="s">
        <v>6</v>
      </c>
      <c r="E4" s="76"/>
      <c r="F4" s="76"/>
      <c r="G4" s="76"/>
      <c r="H4" s="76" t="s">
        <v>7</v>
      </c>
      <c r="I4" s="76" t="s">
        <v>8</v>
      </c>
    </row>
    <row r="5" spans="1:9">
      <c r="A5" s="76"/>
      <c r="B5" s="76"/>
      <c r="C5" s="76"/>
      <c r="D5" s="76"/>
      <c r="E5" s="76"/>
      <c r="F5" s="76"/>
      <c r="G5" s="76"/>
      <c r="H5" s="76"/>
      <c r="I5" s="76"/>
    </row>
    <row r="6" spans="1:9">
      <c r="A6" s="76"/>
      <c r="B6" s="76"/>
      <c r="C6" s="76"/>
      <c r="D6" s="76"/>
      <c r="E6" s="76"/>
      <c r="F6" s="76"/>
      <c r="G6" s="76"/>
      <c r="H6" s="76"/>
      <c r="I6" s="76"/>
    </row>
    <row r="7" ht="72" customHeight="1" spans="1:9">
      <c r="A7" s="76"/>
      <c r="B7" s="76"/>
      <c r="C7" s="76"/>
      <c r="D7" s="76" t="s">
        <v>9</v>
      </c>
      <c r="E7" s="76" t="s">
        <v>48</v>
      </c>
      <c r="F7" s="76" t="s">
        <v>156</v>
      </c>
      <c r="G7" s="76" t="s">
        <v>157</v>
      </c>
      <c r="H7" s="76"/>
      <c r="I7" s="76"/>
    </row>
    <row r="8" ht="60.95" customHeight="1" spans="1:9">
      <c r="A8" s="76"/>
      <c r="B8" s="76"/>
      <c r="C8" s="76"/>
      <c r="D8" s="76"/>
      <c r="E8" s="76"/>
      <c r="F8" s="77" t="s">
        <v>49</v>
      </c>
      <c r="G8" s="76"/>
      <c r="H8" s="76"/>
      <c r="I8" s="76"/>
    </row>
    <row r="9" s="72" customFormat="1" ht="53.1" customHeight="1" spans="1:9">
      <c r="A9" s="78" t="s">
        <v>158</v>
      </c>
      <c r="B9" s="79" t="s">
        <v>159</v>
      </c>
      <c r="C9" s="80" t="s">
        <v>160</v>
      </c>
      <c r="D9" s="81">
        <v>37.89</v>
      </c>
      <c r="E9" s="82">
        <v>11.45</v>
      </c>
      <c r="F9" s="81">
        <v>2.028</v>
      </c>
      <c r="G9" s="81">
        <f>SUM(D9:F9)</f>
        <v>51.368</v>
      </c>
      <c r="H9" s="83" t="s">
        <v>18</v>
      </c>
      <c r="I9" s="83">
        <v>0</v>
      </c>
    </row>
    <row r="10" s="72" customFormat="1" ht="53.1" customHeight="1" spans="1:9">
      <c r="A10" s="78" t="s">
        <v>161</v>
      </c>
      <c r="B10" s="79" t="s">
        <v>60</v>
      </c>
      <c r="C10" s="80" t="s">
        <v>160</v>
      </c>
      <c r="D10" s="84">
        <v>34.03</v>
      </c>
      <c r="E10" s="82">
        <v>11.03</v>
      </c>
      <c r="F10" s="84">
        <v>1.248</v>
      </c>
      <c r="G10" s="84">
        <f>SUM(D10:F10)</f>
        <v>46.308</v>
      </c>
      <c r="H10" s="83" t="s">
        <v>18</v>
      </c>
      <c r="I10" s="83">
        <v>0</v>
      </c>
    </row>
    <row r="11" s="72" customFormat="1" ht="53.1" customHeight="1" spans="1:9">
      <c r="A11" s="78" t="s">
        <v>162</v>
      </c>
      <c r="B11" s="79" t="s">
        <v>72</v>
      </c>
      <c r="C11" s="80" t="s">
        <v>160</v>
      </c>
      <c r="D11" s="84">
        <v>33.33</v>
      </c>
      <c r="E11" s="82">
        <v>11.2</v>
      </c>
      <c r="F11" s="84">
        <v>1.248</v>
      </c>
      <c r="G11" s="84">
        <f>SUM(D11:F11)</f>
        <v>45.778</v>
      </c>
      <c r="H11" s="83" t="s">
        <v>18</v>
      </c>
      <c r="I11" s="83">
        <v>0</v>
      </c>
    </row>
    <row r="12" s="72" customFormat="1" ht="53.1" customHeight="1" spans="1:9">
      <c r="A12" s="78" t="s">
        <v>163</v>
      </c>
      <c r="B12" s="79" t="s">
        <v>34</v>
      </c>
      <c r="C12" s="80" t="s">
        <v>160</v>
      </c>
      <c r="D12" s="84">
        <v>30.87</v>
      </c>
      <c r="E12" s="82">
        <v>10.73</v>
      </c>
      <c r="F12" s="84">
        <v>1.248</v>
      </c>
      <c r="G12" s="84">
        <f>SUM(D12:F12)</f>
        <v>42.848</v>
      </c>
      <c r="H12" s="83" t="s">
        <v>18</v>
      </c>
      <c r="I12" s="83">
        <v>0</v>
      </c>
    </row>
    <row r="13" s="72" customFormat="1" ht="53.1" customHeight="1" spans="1:9">
      <c r="A13" s="78" t="s">
        <v>164</v>
      </c>
      <c r="B13" s="79" t="s">
        <v>37</v>
      </c>
      <c r="C13" s="80" t="s">
        <v>160</v>
      </c>
      <c r="D13" s="84">
        <v>28.41</v>
      </c>
      <c r="E13" s="82">
        <v>11.14</v>
      </c>
      <c r="F13" s="84">
        <v>1.248</v>
      </c>
      <c r="G13" s="84">
        <f>SUM(D13:F13)</f>
        <v>40.798</v>
      </c>
      <c r="H13" s="83" t="s">
        <v>18</v>
      </c>
      <c r="I13" s="83">
        <v>0</v>
      </c>
    </row>
    <row r="14" s="72" customFormat="1" ht="30" customHeight="1" spans="1:9">
      <c r="A14" s="85" t="s">
        <v>44</v>
      </c>
      <c r="B14" s="85"/>
      <c r="C14" s="85"/>
      <c r="D14" s="85"/>
      <c r="E14" s="85"/>
      <c r="F14" s="85"/>
      <c r="G14" s="85"/>
      <c r="H14" s="85"/>
      <c r="I14" s="85"/>
    </row>
  </sheetData>
  <mergeCells count="12">
    <mergeCell ref="A1:I1"/>
    <mergeCell ref="A3:I3"/>
    <mergeCell ref="A14:I14"/>
    <mergeCell ref="A4:A8"/>
    <mergeCell ref="B4:B8"/>
    <mergeCell ref="C4:C8"/>
    <mergeCell ref="D7:D8"/>
    <mergeCell ref="E7:E8"/>
    <mergeCell ref="G7:G8"/>
    <mergeCell ref="H4:H8"/>
    <mergeCell ref="I4:I8"/>
    <mergeCell ref="D4:G6"/>
  </mergeCells>
  <pageMargins left="0.708661417322835" right="0.708661417322835" top="0.748031496062992" bottom="0.748031496062992" header="0.31496062992126" footer="0.31496062992126"/>
  <pageSetup paperSize="9" scale="6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G7" sqref="G7"/>
    </sheetView>
  </sheetViews>
  <sheetFormatPr defaultColWidth="9" defaultRowHeight="13.5"/>
  <cols>
    <col min="1" max="1" width="6.75" style="38" customWidth="1"/>
    <col min="2" max="2" width="12.625" style="38" customWidth="1"/>
    <col min="3" max="3" width="18.375" style="38" customWidth="1"/>
    <col min="4" max="4" width="8.875" style="38" customWidth="1"/>
    <col min="5" max="5" width="11.5" style="38" customWidth="1"/>
    <col min="6" max="6" width="9.25" style="38" customWidth="1"/>
    <col min="7" max="8" width="7.5" style="38" customWidth="1"/>
    <col min="9" max="9" width="9.875" style="38" customWidth="1"/>
    <col min="10" max="10" width="9.125" style="38" customWidth="1"/>
    <col min="11" max="256" width="9" style="38"/>
    <col min="257" max="257" width="6.75" style="38" customWidth="1"/>
    <col min="258" max="258" width="12.625" style="38" customWidth="1"/>
    <col min="259" max="259" width="18.375" style="38" customWidth="1"/>
    <col min="260" max="260" width="8.875" style="38" customWidth="1"/>
    <col min="261" max="261" width="11.5" style="38" customWidth="1"/>
    <col min="262" max="262" width="9.25" style="38" customWidth="1"/>
    <col min="263" max="264" width="7.5" style="38" customWidth="1"/>
    <col min="265" max="265" width="9.875" style="38" customWidth="1"/>
    <col min="266" max="266" width="9.125" style="38" customWidth="1"/>
    <col min="267" max="512" width="9" style="38"/>
    <col min="513" max="513" width="6.75" style="38" customWidth="1"/>
    <col min="514" max="514" width="12.625" style="38" customWidth="1"/>
    <col min="515" max="515" width="18.375" style="38" customWidth="1"/>
    <col min="516" max="516" width="8.875" style="38" customWidth="1"/>
    <col min="517" max="517" width="11.5" style="38" customWidth="1"/>
    <col min="518" max="518" width="9.25" style="38" customWidth="1"/>
    <col min="519" max="520" width="7.5" style="38" customWidth="1"/>
    <col min="521" max="521" width="9.875" style="38" customWidth="1"/>
    <col min="522" max="522" width="9.125" style="38" customWidth="1"/>
    <col min="523" max="768" width="9" style="38"/>
    <col min="769" max="769" width="6.75" style="38" customWidth="1"/>
    <col min="770" max="770" width="12.625" style="38" customWidth="1"/>
    <col min="771" max="771" width="18.375" style="38" customWidth="1"/>
    <col min="772" max="772" width="8.875" style="38" customWidth="1"/>
    <col min="773" max="773" width="11.5" style="38" customWidth="1"/>
    <col min="774" max="774" width="9.25" style="38" customWidth="1"/>
    <col min="775" max="776" width="7.5" style="38" customWidth="1"/>
    <col min="777" max="777" width="9.875" style="38" customWidth="1"/>
    <col min="778" max="778" width="9.125" style="38" customWidth="1"/>
    <col min="779" max="1024" width="9" style="38"/>
    <col min="1025" max="1025" width="6.75" style="38" customWidth="1"/>
    <col min="1026" max="1026" width="12.625" style="38" customWidth="1"/>
    <col min="1027" max="1027" width="18.375" style="38" customWidth="1"/>
    <col min="1028" max="1028" width="8.875" style="38" customWidth="1"/>
    <col min="1029" max="1029" width="11.5" style="38" customWidth="1"/>
    <col min="1030" max="1030" width="9.25" style="38" customWidth="1"/>
    <col min="1031" max="1032" width="7.5" style="38" customWidth="1"/>
    <col min="1033" max="1033" width="9.875" style="38" customWidth="1"/>
    <col min="1034" max="1034" width="9.125" style="38" customWidth="1"/>
    <col min="1035" max="1280" width="9" style="38"/>
    <col min="1281" max="1281" width="6.75" style="38" customWidth="1"/>
    <col min="1282" max="1282" width="12.625" style="38" customWidth="1"/>
    <col min="1283" max="1283" width="18.375" style="38" customWidth="1"/>
    <col min="1284" max="1284" width="8.875" style="38" customWidth="1"/>
    <col min="1285" max="1285" width="11.5" style="38" customWidth="1"/>
    <col min="1286" max="1286" width="9.25" style="38" customWidth="1"/>
    <col min="1287" max="1288" width="7.5" style="38" customWidth="1"/>
    <col min="1289" max="1289" width="9.875" style="38" customWidth="1"/>
    <col min="1290" max="1290" width="9.125" style="38" customWidth="1"/>
    <col min="1291" max="1536" width="9" style="38"/>
    <col min="1537" max="1537" width="6.75" style="38" customWidth="1"/>
    <col min="1538" max="1538" width="12.625" style="38" customWidth="1"/>
    <col min="1539" max="1539" width="18.375" style="38" customWidth="1"/>
    <col min="1540" max="1540" width="8.875" style="38" customWidth="1"/>
    <col min="1541" max="1541" width="11.5" style="38" customWidth="1"/>
    <col min="1542" max="1542" width="9.25" style="38" customWidth="1"/>
    <col min="1543" max="1544" width="7.5" style="38" customWidth="1"/>
    <col min="1545" max="1545" width="9.875" style="38" customWidth="1"/>
    <col min="1546" max="1546" width="9.125" style="38" customWidth="1"/>
    <col min="1547" max="1792" width="9" style="38"/>
    <col min="1793" max="1793" width="6.75" style="38" customWidth="1"/>
    <col min="1794" max="1794" width="12.625" style="38" customWidth="1"/>
    <col min="1795" max="1795" width="18.375" style="38" customWidth="1"/>
    <col min="1796" max="1796" width="8.875" style="38" customWidth="1"/>
    <col min="1797" max="1797" width="11.5" style="38" customWidth="1"/>
    <col min="1798" max="1798" width="9.25" style="38" customWidth="1"/>
    <col min="1799" max="1800" width="7.5" style="38" customWidth="1"/>
    <col min="1801" max="1801" width="9.875" style="38" customWidth="1"/>
    <col min="1802" max="1802" width="9.125" style="38" customWidth="1"/>
    <col min="1803" max="2048" width="9" style="38"/>
    <col min="2049" max="2049" width="6.75" style="38" customWidth="1"/>
    <col min="2050" max="2050" width="12.625" style="38" customWidth="1"/>
    <col min="2051" max="2051" width="18.375" style="38" customWidth="1"/>
    <col min="2052" max="2052" width="8.875" style="38" customWidth="1"/>
    <col min="2053" max="2053" width="11.5" style="38" customWidth="1"/>
    <col min="2054" max="2054" width="9.25" style="38" customWidth="1"/>
    <col min="2055" max="2056" width="7.5" style="38" customWidth="1"/>
    <col min="2057" max="2057" width="9.875" style="38" customWidth="1"/>
    <col min="2058" max="2058" width="9.125" style="38" customWidth="1"/>
    <col min="2059" max="2304" width="9" style="38"/>
    <col min="2305" max="2305" width="6.75" style="38" customWidth="1"/>
    <col min="2306" max="2306" width="12.625" style="38" customWidth="1"/>
    <col min="2307" max="2307" width="18.375" style="38" customWidth="1"/>
    <col min="2308" max="2308" width="8.875" style="38" customWidth="1"/>
    <col min="2309" max="2309" width="11.5" style="38" customWidth="1"/>
    <col min="2310" max="2310" width="9.25" style="38" customWidth="1"/>
    <col min="2311" max="2312" width="7.5" style="38" customWidth="1"/>
    <col min="2313" max="2313" width="9.875" style="38" customWidth="1"/>
    <col min="2314" max="2314" width="9.125" style="38" customWidth="1"/>
    <col min="2315" max="2560" width="9" style="38"/>
    <col min="2561" max="2561" width="6.75" style="38" customWidth="1"/>
    <col min="2562" max="2562" width="12.625" style="38" customWidth="1"/>
    <col min="2563" max="2563" width="18.375" style="38" customWidth="1"/>
    <col min="2564" max="2564" width="8.875" style="38" customWidth="1"/>
    <col min="2565" max="2565" width="11.5" style="38" customWidth="1"/>
    <col min="2566" max="2566" width="9.25" style="38" customWidth="1"/>
    <col min="2567" max="2568" width="7.5" style="38" customWidth="1"/>
    <col min="2569" max="2569" width="9.875" style="38" customWidth="1"/>
    <col min="2570" max="2570" width="9.125" style="38" customWidth="1"/>
    <col min="2571" max="2816" width="9" style="38"/>
    <col min="2817" max="2817" width="6.75" style="38" customWidth="1"/>
    <col min="2818" max="2818" width="12.625" style="38" customWidth="1"/>
    <col min="2819" max="2819" width="18.375" style="38" customWidth="1"/>
    <col min="2820" max="2820" width="8.875" style="38" customWidth="1"/>
    <col min="2821" max="2821" width="11.5" style="38" customWidth="1"/>
    <col min="2822" max="2822" width="9.25" style="38" customWidth="1"/>
    <col min="2823" max="2824" width="7.5" style="38" customWidth="1"/>
    <col min="2825" max="2825" width="9.875" style="38" customWidth="1"/>
    <col min="2826" max="2826" width="9.125" style="38" customWidth="1"/>
    <col min="2827" max="3072" width="9" style="38"/>
    <col min="3073" max="3073" width="6.75" style="38" customWidth="1"/>
    <col min="3074" max="3074" width="12.625" style="38" customWidth="1"/>
    <col min="3075" max="3075" width="18.375" style="38" customWidth="1"/>
    <col min="3076" max="3076" width="8.875" style="38" customWidth="1"/>
    <col min="3077" max="3077" width="11.5" style="38" customWidth="1"/>
    <col min="3078" max="3078" width="9.25" style="38" customWidth="1"/>
    <col min="3079" max="3080" width="7.5" style="38" customWidth="1"/>
    <col min="3081" max="3081" width="9.875" style="38" customWidth="1"/>
    <col min="3082" max="3082" width="9.125" style="38" customWidth="1"/>
    <col min="3083" max="3328" width="9" style="38"/>
    <col min="3329" max="3329" width="6.75" style="38" customWidth="1"/>
    <col min="3330" max="3330" width="12.625" style="38" customWidth="1"/>
    <col min="3331" max="3331" width="18.375" style="38" customWidth="1"/>
    <col min="3332" max="3332" width="8.875" style="38" customWidth="1"/>
    <col min="3333" max="3333" width="11.5" style="38" customWidth="1"/>
    <col min="3334" max="3334" width="9.25" style="38" customWidth="1"/>
    <col min="3335" max="3336" width="7.5" style="38" customWidth="1"/>
    <col min="3337" max="3337" width="9.875" style="38" customWidth="1"/>
    <col min="3338" max="3338" width="9.125" style="38" customWidth="1"/>
    <col min="3339" max="3584" width="9" style="38"/>
    <col min="3585" max="3585" width="6.75" style="38" customWidth="1"/>
    <col min="3586" max="3586" width="12.625" style="38" customWidth="1"/>
    <col min="3587" max="3587" width="18.375" style="38" customWidth="1"/>
    <col min="3588" max="3588" width="8.875" style="38" customWidth="1"/>
    <col min="3589" max="3589" width="11.5" style="38" customWidth="1"/>
    <col min="3590" max="3590" width="9.25" style="38" customWidth="1"/>
    <col min="3591" max="3592" width="7.5" style="38" customWidth="1"/>
    <col min="3593" max="3593" width="9.875" style="38" customWidth="1"/>
    <col min="3594" max="3594" width="9.125" style="38" customWidth="1"/>
    <col min="3595" max="3840" width="9" style="38"/>
    <col min="3841" max="3841" width="6.75" style="38" customWidth="1"/>
    <col min="3842" max="3842" width="12.625" style="38" customWidth="1"/>
    <col min="3843" max="3843" width="18.375" style="38" customWidth="1"/>
    <col min="3844" max="3844" width="8.875" style="38" customWidth="1"/>
    <col min="3845" max="3845" width="11.5" style="38" customWidth="1"/>
    <col min="3846" max="3846" width="9.25" style="38" customWidth="1"/>
    <col min="3847" max="3848" width="7.5" style="38" customWidth="1"/>
    <col min="3849" max="3849" width="9.875" style="38" customWidth="1"/>
    <col min="3850" max="3850" width="9.125" style="38" customWidth="1"/>
    <col min="3851" max="4096" width="9" style="38"/>
    <col min="4097" max="4097" width="6.75" style="38" customWidth="1"/>
    <col min="4098" max="4098" width="12.625" style="38" customWidth="1"/>
    <col min="4099" max="4099" width="18.375" style="38" customWidth="1"/>
    <col min="4100" max="4100" width="8.875" style="38" customWidth="1"/>
    <col min="4101" max="4101" width="11.5" style="38" customWidth="1"/>
    <col min="4102" max="4102" width="9.25" style="38" customWidth="1"/>
    <col min="4103" max="4104" width="7.5" style="38" customWidth="1"/>
    <col min="4105" max="4105" width="9.875" style="38" customWidth="1"/>
    <col min="4106" max="4106" width="9.125" style="38" customWidth="1"/>
    <col min="4107" max="4352" width="9" style="38"/>
    <col min="4353" max="4353" width="6.75" style="38" customWidth="1"/>
    <col min="4354" max="4354" width="12.625" style="38" customWidth="1"/>
    <col min="4355" max="4355" width="18.375" style="38" customWidth="1"/>
    <col min="4356" max="4356" width="8.875" style="38" customWidth="1"/>
    <col min="4357" max="4357" width="11.5" style="38" customWidth="1"/>
    <col min="4358" max="4358" width="9.25" style="38" customWidth="1"/>
    <col min="4359" max="4360" width="7.5" style="38" customWidth="1"/>
    <col min="4361" max="4361" width="9.875" style="38" customWidth="1"/>
    <col min="4362" max="4362" width="9.125" style="38" customWidth="1"/>
    <col min="4363" max="4608" width="9" style="38"/>
    <col min="4609" max="4609" width="6.75" style="38" customWidth="1"/>
    <col min="4610" max="4610" width="12.625" style="38" customWidth="1"/>
    <col min="4611" max="4611" width="18.375" style="38" customWidth="1"/>
    <col min="4612" max="4612" width="8.875" style="38" customWidth="1"/>
    <col min="4613" max="4613" width="11.5" style="38" customWidth="1"/>
    <col min="4614" max="4614" width="9.25" style="38" customWidth="1"/>
    <col min="4615" max="4616" width="7.5" style="38" customWidth="1"/>
    <col min="4617" max="4617" width="9.875" style="38" customWidth="1"/>
    <col min="4618" max="4618" width="9.125" style="38" customWidth="1"/>
    <col min="4619" max="4864" width="9" style="38"/>
    <col min="4865" max="4865" width="6.75" style="38" customWidth="1"/>
    <col min="4866" max="4866" width="12.625" style="38" customWidth="1"/>
    <col min="4867" max="4867" width="18.375" style="38" customWidth="1"/>
    <col min="4868" max="4868" width="8.875" style="38" customWidth="1"/>
    <col min="4869" max="4869" width="11.5" style="38" customWidth="1"/>
    <col min="4870" max="4870" width="9.25" style="38" customWidth="1"/>
    <col min="4871" max="4872" width="7.5" style="38" customWidth="1"/>
    <col min="4873" max="4873" width="9.875" style="38" customWidth="1"/>
    <col min="4874" max="4874" width="9.125" style="38" customWidth="1"/>
    <col min="4875" max="5120" width="9" style="38"/>
    <col min="5121" max="5121" width="6.75" style="38" customWidth="1"/>
    <col min="5122" max="5122" width="12.625" style="38" customWidth="1"/>
    <col min="5123" max="5123" width="18.375" style="38" customWidth="1"/>
    <col min="5124" max="5124" width="8.875" style="38" customWidth="1"/>
    <col min="5125" max="5125" width="11.5" style="38" customWidth="1"/>
    <col min="5126" max="5126" width="9.25" style="38" customWidth="1"/>
    <col min="5127" max="5128" width="7.5" style="38" customWidth="1"/>
    <col min="5129" max="5129" width="9.875" style="38" customWidth="1"/>
    <col min="5130" max="5130" width="9.125" style="38" customWidth="1"/>
    <col min="5131" max="5376" width="9" style="38"/>
    <col min="5377" max="5377" width="6.75" style="38" customWidth="1"/>
    <col min="5378" max="5378" width="12.625" style="38" customWidth="1"/>
    <col min="5379" max="5379" width="18.375" style="38" customWidth="1"/>
    <col min="5380" max="5380" width="8.875" style="38" customWidth="1"/>
    <col min="5381" max="5381" width="11.5" style="38" customWidth="1"/>
    <col min="5382" max="5382" width="9.25" style="38" customWidth="1"/>
    <col min="5383" max="5384" width="7.5" style="38" customWidth="1"/>
    <col min="5385" max="5385" width="9.875" style="38" customWidth="1"/>
    <col min="5386" max="5386" width="9.125" style="38" customWidth="1"/>
    <col min="5387" max="5632" width="9" style="38"/>
    <col min="5633" max="5633" width="6.75" style="38" customWidth="1"/>
    <col min="5634" max="5634" width="12.625" style="38" customWidth="1"/>
    <col min="5635" max="5635" width="18.375" style="38" customWidth="1"/>
    <col min="5636" max="5636" width="8.875" style="38" customWidth="1"/>
    <col min="5637" max="5637" width="11.5" style="38" customWidth="1"/>
    <col min="5638" max="5638" width="9.25" style="38" customWidth="1"/>
    <col min="5639" max="5640" width="7.5" style="38" customWidth="1"/>
    <col min="5641" max="5641" width="9.875" style="38" customWidth="1"/>
    <col min="5642" max="5642" width="9.125" style="38" customWidth="1"/>
    <col min="5643" max="5888" width="9" style="38"/>
    <col min="5889" max="5889" width="6.75" style="38" customWidth="1"/>
    <col min="5890" max="5890" width="12.625" style="38" customWidth="1"/>
    <col min="5891" max="5891" width="18.375" style="38" customWidth="1"/>
    <col min="5892" max="5892" width="8.875" style="38" customWidth="1"/>
    <col min="5893" max="5893" width="11.5" style="38" customWidth="1"/>
    <col min="5894" max="5894" width="9.25" style="38" customWidth="1"/>
    <col min="5895" max="5896" width="7.5" style="38" customWidth="1"/>
    <col min="5897" max="5897" width="9.875" style="38" customWidth="1"/>
    <col min="5898" max="5898" width="9.125" style="38" customWidth="1"/>
    <col min="5899" max="6144" width="9" style="38"/>
    <col min="6145" max="6145" width="6.75" style="38" customWidth="1"/>
    <col min="6146" max="6146" width="12.625" style="38" customWidth="1"/>
    <col min="6147" max="6147" width="18.375" style="38" customWidth="1"/>
    <col min="6148" max="6148" width="8.875" style="38" customWidth="1"/>
    <col min="6149" max="6149" width="11.5" style="38" customWidth="1"/>
    <col min="6150" max="6150" width="9.25" style="38" customWidth="1"/>
    <col min="6151" max="6152" width="7.5" style="38" customWidth="1"/>
    <col min="6153" max="6153" width="9.875" style="38" customWidth="1"/>
    <col min="6154" max="6154" width="9.125" style="38" customWidth="1"/>
    <col min="6155" max="6400" width="9" style="38"/>
    <col min="6401" max="6401" width="6.75" style="38" customWidth="1"/>
    <col min="6402" max="6402" width="12.625" style="38" customWidth="1"/>
    <col min="6403" max="6403" width="18.375" style="38" customWidth="1"/>
    <col min="6404" max="6404" width="8.875" style="38" customWidth="1"/>
    <col min="6405" max="6405" width="11.5" style="38" customWidth="1"/>
    <col min="6406" max="6406" width="9.25" style="38" customWidth="1"/>
    <col min="6407" max="6408" width="7.5" style="38" customWidth="1"/>
    <col min="6409" max="6409" width="9.875" style="38" customWidth="1"/>
    <col min="6410" max="6410" width="9.125" style="38" customWidth="1"/>
    <col min="6411" max="6656" width="9" style="38"/>
    <col min="6657" max="6657" width="6.75" style="38" customWidth="1"/>
    <col min="6658" max="6658" width="12.625" style="38" customWidth="1"/>
    <col min="6659" max="6659" width="18.375" style="38" customWidth="1"/>
    <col min="6660" max="6660" width="8.875" style="38" customWidth="1"/>
    <col min="6661" max="6661" width="11.5" style="38" customWidth="1"/>
    <col min="6662" max="6662" width="9.25" style="38" customWidth="1"/>
    <col min="6663" max="6664" width="7.5" style="38" customWidth="1"/>
    <col min="6665" max="6665" width="9.875" style="38" customWidth="1"/>
    <col min="6666" max="6666" width="9.125" style="38" customWidth="1"/>
    <col min="6667" max="6912" width="9" style="38"/>
    <col min="6913" max="6913" width="6.75" style="38" customWidth="1"/>
    <col min="6914" max="6914" width="12.625" style="38" customWidth="1"/>
    <col min="6915" max="6915" width="18.375" style="38" customWidth="1"/>
    <col min="6916" max="6916" width="8.875" style="38" customWidth="1"/>
    <col min="6917" max="6917" width="11.5" style="38" customWidth="1"/>
    <col min="6918" max="6918" width="9.25" style="38" customWidth="1"/>
    <col min="6919" max="6920" width="7.5" style="38" customWidth="1"/>
    <col min="6921" max="6921" width="9.875" style="38" customWidth="1"/>
    <col min="6922" max="6922" width="9.125" style="38" customWidth="1"/>
    <col min="6923" max="7168" width="9" style="38"/>
    <col min="7169" max="7169" width="6.75" style="38" customWidth="1"/>
    <col min="7170" max="7170" width="12.625" style="38" customWidth="1"/>
    <col min="7171" max="7171" width="18.375" style="38" customWidth="1"/>
    <col min="7172" max="7172" width="8.875" style="38" customWidth="1"/>
    <col min="7173" max="7173" width="11.5" style="38" customWidth="1"/>
    <col min="7174" max="7174" width="9.25" style="38" customWidth="1"/>
    <col min="7175" max="7176" width="7.5" style="38" customWidth="1"/>
    <col min="7177" max="7177" width="9.875" style="38" customWidth="1"/>
    <col min="7178" max="7178" width="9.125" style="38" customWidth="1"/>
    <col min="7179" max="7424" width="9" style="38"/>
    <col min="7425" max="7425" width="6.75" style="38" customWidth="1"/>
    <col min="7426" max="7426" width="12.625" style="38" customWidth="1"/>
    <col min="7427" max="7427" width="18.375" style="38" customWidth="1"/>
    <col min="7428" max="7428" width="8.875" style="38" customWidth="1"/>
    <col min="7429" max="7429" width="11.5" style="38" customWidth="1"/>
    <col min="7430" max="7430" width="9.25" style="38" customWidth="1"/>
    <col min="7431" max="7432" width="7.5" style="38" customWidth="1"/>
    <col min="7433" max="7433" width="9.875" style="38" customWidth="1"/>
    <col min="7434" max="7434" width="9.125" style="38" customWidth="1"/>
    <col min="7435" max="7680" width="9" style="38"/>
    <col min="7681" max="7681" width="6.75" style="38" customWidth="1"/>
    <col min="7682" max="7682" width="12.625" style="38" customWidth="1"/>
    <col min="7683" max="7683" width="18.375" style="38" customWidth="1"/>
    <col min="7684" max="7684" width="8.875" style="38" customWidth="1"/>
    <col min="7685" max="7685" width="11.5" style="38" customWidth="1"/>
    <col min="7686" max="7686" width="9.25" style="38" customWidth="1"/>
    <col min="7687" max="7688" width="7.5" style="38" customWidth="1"/>
    <col min="7689" max="7689" width="9.875" style="38" customWidth="1"/>
    <col min="7690" max="7690" width="9.125" style="38" customWidth="1"/>
    <col min="7691" max="7936" width="9" style="38"/>
    <col min="7937" max="7937" width="6.75" style="38" customWidth="1"/>
    <col min="7938" max="7938" width="12.625" style="38" customWidth="1"/>
    <col min="7939" max="7939" width="18.375" style="38" customWidth="1"/>
    <col min="7940" max="7940" width="8.875" style="38" customWidth="1"/>
    <col min="7941" max="7941" width="11.5" style="38" customWidth="1"/>
    <col min="7942" max="7942" width="9.25" style="38" customWidth="1"/>
    <col min="7943" max="7944" width="7.5" style="38" customWidth="1"/>
    <col min="7945" max="7945" width="9.875" style="38" customWidth="1"/>
    <col min="7946" max="7946" width="9.125" style="38" customWidth="1"/>
    <col min="7947" max="8192" width="9" style="38"/>
    <col min="8193" max="8193" width="6.75" style="38" customWidth="1"/>
    <col min="8194" max="8194" width="12.625" style="38" customWidth="1"/>
    <col min="8195" max="8195" width="18.375" style="38" customWidth="1"/>
    <col min="8196" max="8196" width="8.875" style="38" customWidth="1"/>
    <col min="8197" max="8197" width="11.5" style="38" customWidth="1"/>
    <col min="8198" max="8198" width="9.25" style="38" customWidth="1"/>
    <col min="8199" max="8200" width="7.5" style="38" customWidth="1"/>
    <col min="8201" max="8201" width="9.875" style="38" customWidth="1"/>
    <col min="8202" max="8202" width="9.125" style="38" customWidth="1"/>
    <col min="8203" max="8448" width="9" style="38"/>
    <col min="8449" max="8449" width="6.75" style="38" customWidth="1"/>
    <col min="8450" max="8450" width="12.625" style="38" customWidth="1"/>
    <col min="8451" max="8451" width="18.375" style="38" customWidth="1"/>
    <col min="8452" max="8452" width="8.875" style="38" customWidth="1"/>
    <col min="8453" max="8453" width="11.5" style="38" customWidth="1"/>
    <col min="8454" max="8454" width="9.25" style="38" customWidth="1"/>
    <col min="8455" max="8456" width="7.5" style="38" customWidth="1"/>
    <col min="8457" max="8457" width="9.875" style="38" customWidth="1"/>
    <col min="8458" max="8458" width="9.125" style="38" customWidth="1"/>
    <col min="8459" max="8704" width="9" style="38"/>
    <col min="8705" max="8705" width="6.75" style="38" customWidth="1"/>
    <col min="8706" max="8706" width="12.625" style="38" customWidth="1"/>
    <col min="8707" max="8707" width="18.375" style="38" customWidth="1"/>
    <col min="8708" max="8708" width="8.875" style="38" customWidth="1"/>
    <col min="8709" max="8709" width="11.5" style="38" customWidth="1"/>
    <col min="8710" max="8710" width="9.25" style="38" customWidth="1"/>
    <col min="8711" max="8712" width="7.5" style="38" customWidth="1"/>
    <col min="8713" max="8713" width="9.875" style="38" customWidth="1"/>
    <col min="8714" max="8714" width="9.125" style="38" customWidth="1"/>
    <col min="8715" max="8960" width="9" style="38"/>
    <col min="8961" max="8961" width="6.75" style="38" customWidth="1"/>
    <col min="8962" max="8962" width="12.625" style="38" customWidth="1"/>
    <col min="8963" max="8963" width="18.375" style="38" customWidth="1"/>
    <col min="8964" max="8964" width="8.875" style="38" customWidth="1"/>
    <col min="8965" max="8965" width="11.5" style="38" customWidth="1"/>
    <col min="8966" max="8966" width="9.25" style="38" customWidth="1"/>
    <col min="8967" max="8968" width="7.5" style="38" customWidth="1"/>
    <col min="8969" max="8969" width="9.875" style="38" customWidth="1"/>
    <col min="8970" max="8970" width="9.125" style="38" customWidth="1"/>
    <col min="8971" max="9216" width="9" style="38"/>
    <col min="9217" max="9217" width="6.75" style="38" customWidth="1"/>
    <col min="9218" max="9218" width="12.625" style="38" customWidth="1"/>
    <col min="9219" max="9219" width="18.375" style="38" customWidth="1"/>
    <col min="9220" max="9220" width="8.875" style="38" customWidth="1"/>
    <col min="9221" max="9221" width="11.5" style="38" customWidth="1"/>
    <col min="9222" max="9222" width="9.25" style="38" customWidth="1"/>
    <col min="9223" max="9224" width="7.5" style="38" customWidth="1"/>
    <col min="9225" max="9225" width="9.875" style="38" customWidth="1"/>
    <col min="9226" max="9226" width="9.125" style="38" customWidth="1"/>
    <col min="9227" max="9472" width="9" style="38"/>
    <col min="9473" max="9473" width="6.75" style="38" customWidth="1"/>
    <col min="9474" max="9474" width="12.625" style="38" customWidth="1"/>
    <col min="9475" max="9475" width="18.375" style="38" customWidth="1"/>
    <col min="9476" max="9476" width="8.875" style="38" customWidth="1"/>
    <col min="9477" max="9477" width="11.5" style="38" customWidth="1"/>
    <col min="9478" max="9478" width="9.25" style="38" customWidth="1"/>
    <col min="9479" max="9480" width="7.5" style="38" customWidth="1"/>
    <col min="9481" max="9481" width="9.875" style="38" customWidth="1"/>
    <col min="9482" max="9482" width="9.125" style="38" customWidth="1"/>
    <col min="9483" max="9728" width="9" style="38"/>
    <col min="9729" max="9729" width="6.75" style="38" customWidth="1"/>
    <col min="9730" max="9730" width="12.625" style="38" customWidth="1"/>
    <col min="9731" max="9731" width="18.375" style="38" customWidth="1"/>
    <col min="9732" max="9732" width="8.875" style="38" customWidth="1"/>
    <col min="9733" max="9733" width="11.5" style="38" customWidth="1"/>
    <col min="9734" max="9734" width="9.25" style="38" customWidth="1"/>
    <col min="9735" max="9736" width="7.5" style="38" customWidth="1"/>
    <col min="9737" max="9737" width="9.875" style="38" customWidth="1"/>
    <col min="9738" max="9738" width="9.125" style="38" customWidth="1"/>
    <col min="9739" max="9984" width="9" style="38"/>
    <col min="9985" max="9985" width="6.75" style="38" customWidth="1"/>
    <col min="9986" max="9986" width="12.625" style="38" customWidth="1"/>
    <col min="9987" max="9987" width="18.375" style="38" customWidth="1"/>
    <col min="9988" max="9988" width="8.875" style="38" customWidth="1"/>
    <col min="9989" max="9989" width="11.5" style="38" customWidth="1"/>
    <col min="9990" max="9990" width="9.25" style="38" customWidth="1"/>
    <col min="9991" max="9992" width="7.5" style="38" customWidth="1"/>
    <col min="9993" max="9993" width="9.875" style="38" customWidth="1"/>
    <col min="9994" max="9994" width="9.125" style="38" customWidth="1"/>
    <col min="9995" max="10240" width="9" style="38"/>
    <col min="10241" max="10241" width="6.75" style="38" customWidth="1"/>
    <col min="10242" max="10242" width="12.625" style="38" customWidth="1"/>
    <col min="10243" max="10243" width="18.375" style="38" customWidth="1"/>
    <col min="10244" max="10244" width="8.875" style="38" customWidth="1"/>
    <col min="10245" max="10245" width="11.5" style="38" customWidth="1"/>
    <col min="10246" max="10246" width="9.25" style="38" customWidth="1"/>
    <col min="10247" max="10248" width="7.5" style="38" customWidth="1"/>
    <col min="10249" max="10249" width="9.875" style="38" customWidth="1"/>
    <col min="10250" max="10250" width="9.125" style="38" customWidth="1"/>
    <col min="10251" max="10496" width="9" style="38"/>
    <col min="10497" max="10497" width="6.75" style="38" customWidth="1"/>
    <col min="10498" max="10498" width="12.625" style="38" customWidth="1"/>
    <col min="10499" max="10499" width="18.375" style="38" customWidth="1"/>
    <col min="10500" max="10500" width="8.875" style="38" customWidth="1"/>
    <col min="10501" max="10501" width="11.5" style="38" customWidth="1"/>
    <col min="10502" max="10502" width="9.25" style="38" customWidth="1"/>
    <col min="10503" max="10504" width="7.5" style="38" customWidth="1"/>
    <col min="10505" max="10505" width="9.875" style="38" customWidth="1"/>
    <col min="10506" max="10506" width="9.125" style="38" customWidth="1"/>
    <col min="10507" max="10752" width="9" style="38"/>
    <col min="10753" max="10753" width="6.75" style="38" customWidth="1"/>
    <col min="10754" max="10754" width="12.625" style="38" customWidth="1"/>
    <col min="10755" max="10755" width="18.375" style="38" customWidth="1"/>
    <col min="10756" max="10756" width="8.875" style="38" customWidth="1"/>
    <col min="10757" max="10757" width="11.5" style="38" customWidth="1"/>
    <col min="10758" max="10758" width="9.25" style="38" customWidth="1"/>
    <col min="10759" max="10760" width="7.5" style="38" customWidth="1"/>
    <col min="10761" max="10761" width="9.875" style="38" customWidth="1"/>
    <col min="10762" max="10762" width="9.125" style="38" customWidth="1"/>
    <col min="10763" max="11008" width="9" style="38"/>
    <col min="11009" max="11009" width="6.75" style="38" customWidth="1"/>
    <col min="11010" max="11010" width="12.625" style="38" customWidth="1"/>
    <col min="11011" max="11011" width="18.375" style="38" customWidth="1"/>
    <col min="11012" max="11012" width="8.875" style="38" customWidth="1"/>
    <col min="11013" max="11013" width="11.5" style="38" customWidth="1"/>
    <col min="11014" max="11014" width="9.25" style="38" customWidth="1"/>
    <col min="11015" max="11016" width="7.5" style="38" customWidth="1"/>
    <col min="11017" max="11017" width="9.875" style="38" customWidth="1"/>
    <col min="11018" max="11018" width="9.125" style="38" customWidth="1"/>
    <col min="11019" max="11264" width="9" style="38"/>
    <col min="11265" max="11265" width="6.75" style="38" customWidth="1"/>
    <col min="11266" max="11266" width="12.625" style="38" customWidth="1"/>
    <col min="11267" max="11267" width="18.375" style="38" customWidth="1"/>
    <col min="11268" max="11268" width="8.875" style="38" customWidth="1"/>
    <col min="11269" max="11269" width="11.5" style="38" customWidth="1"/>
    <col min="11270" max="11270" width="9.25" style="38" customWidth="1"/>
    <col min="11271" max="11272" width="7.5" style="38" customWidth="1"/>
    <col min="11273" max="11273" width="9.875" style="38" customWidth="1"/>
    <col min="11274" max="11274" width="9.125" style="38" customWidth="1"/>
    <col min="11275" max="11520" width="9" style="38"/>
    <col min="11521" max="11521" width="6.75" style="38" customWidth="1"/>
    <col min="11522" max="11522" width="12.625" style="38" customWidth="1"/>
    <col min="11523" max="11523" width="18.375" style="38" customWidth="1"/>
    <col min="11524" max="11524" width="8.875" style="38" customWidth="1"/>
    <col min="11525" max="11525" width="11.5" style="38" customWidth="1"/>
    <col min="11526" max="11526" width="9.25" style="38" customWidth="1"/>
    <col min="11527" max="11528" width="7.5" style="38" customWidth="1"/>
    <col min="11529" max="11529" width="9.875" style="38" customWidth="1"/>
    <col min="11530" max="11530" width="9.125" style="38" customWidth="1"/>
    <col min="11531" max="11776" width="9" style="38"/>
    <col min="11777" max="11777" width="6.75" style="38" customWidth="1"/>
    <col min="11778" max="11778" width="12.625" style="38" customWidth="1"/>
    <col min="11779" max="11779" width="18.375" style="38" customWidth="1"/>
    <col min="11780" max="11780" width="8.875" style="38" customWidth="1"/>
    <col min="11781" max="11781" width="11.5" style="38" customWidth="1"/>
    <col min="11782" max="11782" width="9.25" style="38" customWidth="1"/>
    <col min="11783" max="11784" width="7.5" style="38" customWidth="1"/>
    <col min="11785" max="11785" width="9.875" style="38" customWidth="1"/>
    <col min="11786" max="11786" width="9.125" style="38" customWidth="1"/>
    <col min="11787" max="12032" width="9" style="38"/>
    <col min="12033" max="12033" width="6.75" style="38" customWidth="1"/>
    <col min="12034" max="12034" width="12.625" style="38" customWidth="1"/>
    <col min="12035" max="12035" width="18.375" style="38" customWidth="1"/>
    <col min="12036" max="12036" width="8.875" style="38" customWidth="1"/>
    <col min="12037" max="12037" width="11.5" style="38" customWidth="1"/>
    <col min="12038" max="12038" width="9.25" style="38" customWidth="1"/>
    <col min="12039" max="12040" width="7.5" style="38" customWidth="1"/>
    <col min="12041" max="12041" width="9.875" style="38" customWidth="1"/>
    <col min="12042" max="12042" width="9.125" style="38" customWidth="1"/>
    <col min="12043" max="12288" width="9" style="38"/>
    <col min="12289" max="12289" width="6.75" style="38" customWidth="1"/>
    <col min="12290" max="12290" width="12.625" style="38" customWidth="1"/>
    <col min="12291" max="12291" width="18.375" style="38" customWidth="1"/>
    <col min="12292" max="12292" width="8.875" style="38" customWidth="1"/>
    <col min="12293" max="12293" width="11.5" style="38" customWidth="1"/>
    <col min="12294" max="12294" width="9.25" style="38" customWidth="1"/>
    <col min="12295" max="12296" width="7.5" style="38" customWidth="1"/>
    <col min="12297" max="12297" width="9.875" style="38" customWidth="1"/>
    <col min="12298" max="12298" width="9.125" style="38" customWidth="1"/>
    <col min="12299" max="12544" width="9" style="38"/>
    <col min="12545" max="12545" width="6.75" style="38" customWidth="1"/>
    <col min="12546" max="12546" width="12.625" style="38" customWidth="1"/>
    <col min="12547" max="12547" width="18.375" style="38" customWidth="1"/>
    <col min="12548" max="12548" width="8.875" style="38" customWidth="1"/>
    <col min="12549" max="12549" width="11.5" style="38" customWidth="1"/>
    <col min="12550" max="12550" width="9.25" style="38" customWidth="1"/>
    <col min="12551" max="12552" width="7.5" style="38" customWidth="1"/>
    <col min="12553" max="12553" width="9.875" style="38" customWidth="1"/>
    <col min="12554" max="12554" width="9.125" style="38" customWidth="1"/>
    <col min="12555" max="12800" width="9" style="38"/>
    <col min="12801" max="12801" width="6.75" style="38" customWidth="1"/>
    <col min="12802" max="12802" width="12.625" style="38" customWidth="1"/>
    <col min="12803" max="12803" width="18.375" style="38" customWidth="1"/>
    <col min="12804" max="12804" width="8.875" style="38" customWidth="1"/>
    <col min="12805" max="12805" width="11.5" style="38" customWidth="1"/>
    <col min="12806" max="12806" width="9.25" style="38" customWidth="1"/>
    <col min="12807" max="12808" width="7.5" style="38" customWidth="1"/>
    <col min="12809" max="12809" width="9.875" style="38" customWidth="1"/>
    <col min="12810" max="12810" width="9.125" style="38" customWidth="1"/>
    <col min="12811" max="13056" width="9" style="38"/>
    <col min="13057" max="13057" width="6.75" style="38" customWidth="1"/>
    <col min="13058" max="13058" width="12.625" style="38" customWidth="1"/>
    <col min="13059" max="13059" width="18.375" style="38" customWidth="1"/>
    <col min="13060" max="13060" width="8.875" style="38" customWidth="1"/>
    <col min="13061" max="13061" width="11.5" style="38" customWidth="1"/>
    <col min="13062" max="13062" width="9.25" style="38" customWidth="1"/>
    <col min="13063" max="13064" width="7.5" style="38" customWidth="1"/>
    <col min="13065" max="13065" width="9.875" style="38" customWidth="1"/>
    <col min="13066" max="13066" width="9.125" style="38" customWidth="1"/>
    <col min="13067" max="13312" width="9" style="38"/>
    <col min="13313" max="13313" width="6.75" style="38" customWidth="1"/>
    <col min="13314" max="13314" width="12.625" style="38" customWidth="1"/>
    <col min="13315" max="13315" width="18.375" style="38" customWidth="1"/>
    <col min="13316" max="13316" width="8.875" style="38" customWidth="1"/>
    <col min="13317" max="13317" width="11.5" style="38" customWidth="1"/>
    <col min="13318" max="13318" width="9.25" style="38" customWidth="1"/>
    <col min="13319" max="13320" width="7.5" style="38" customWidth="1"/>
    <col min="13321" max="13321" width="9.875" style="38" customWidth="1"/>
    <col min="13322" max="13322" width="9.125" style="38" customWidth="1"/>
    <col min="13323" max="13568" width="9" style="38"/>
    <col min="13569" max="13569" width="6.75" style="38" customWidth="1"/>
    <col min="13570" max="13570" width="12.625" style="38" customWidth="1"/>
    <col min="13571" max="13571" width="18.375" style="38" customWidth="1"/>
    <col min="13572" max="13572" width="8.875" style="38" customWidth="1"/>
    <col min="13573" max="13573" width="11.5" style="38" customWidth="1"/>
    <col min="13574" max="13574" width="9.25" style="38" customWidth="1"/>
    <col min="13575" max="13576" width="7.5" style="38" customWidth="1"/>
    <col min="13577" max="13577" width="9.875" style="38" customWidth="1"/>
    <col min="13578" max="13578" width="9.125" style="38" customWidth="1"/>
    <col min="13579" max="13824" width="9" style="38"/>
    <col min="13825" max="13825" width="6.75" style="38" customWidth="1"/>
    <col min="13826" max="13826" width="12.625" style="38" customWidth="1"/>
    <col min="13827" max="13827" width="18.375" style="38" customWidth="1"/>
    <col min="13828" max="13828" width="8.875" style="38" customWidth="1"/>
    <col min="13829" max="13829" width="11.5" style="38" customWidth="1"/>
    <col min="13830" max="13830" width="9.25" style="38" customWidth="1"/>
    <col min="13831" max="13832" width="7.5" style="38" customWidth="1"/>
    <col min="13833" max="13833" width="9.875" style="38" customWidth="1"/>
    <col min="13834" max="13834" width="9.125" style="38" customWidth="1"/>
    <col min="13835" max="14080" width="9" style="38"/>
    <col min="14081" max="14081" width="6.75" style="38" customWidth="1"/>
    <col min="14082" max="14082" width="12.625" style="38" customWidth="1"/>
    <col min="14083" max="14083" width="18.375" style="38" customWidth="1"/>
    <col min="14084" max="14084" width="8.875" style="38" customWidth="1"/>
    <col min="14085" max="14085" width="11.5" style="38" customWidth="1"/>
    <col min="14086" max="14086" width="9.25" style="38" customWidth="1"/>
    <col min="14087" max="14088" width="7.5" style="38" customWidth="1"/>
    <col min="14089" max="14089" width="9.875" style="38" customWidth="1"/>
    <col min="14090" max="14090" width="9.125" style="38" customWidth="1"/>
    <col min="14091" max="14336" width="9" style="38"/>
    <col min="14337" max="14337" width="6.75" style="38" customWidth="1"/>
    <col min="14338" max="14338" width="12.625" style="38" customWidth="1"/>
    <col min="14339" max="14339" width="18.375" style="38" customWidth="1"/>
    <col min="14340" max="14340" width="8.875" style="38" customWidth="1"/>
    <col min="14341" max="14341" width="11.5" style="38" customWidth="1"/>
    <col min="14342" max="14342" width="9.25" style="38" customWidth="1"/>
    <col min="14343" max="14344" width="7.5" style="38" customWidth="1"/>
    <col min="14345" max="14345" width="9.875" style="38" customWidth="1"/>
    <col min="14346" max="14346" width="9.125" style="38" customWidth="1"/>
    <col min="14347" max="14592" width="9" style="38"/>
    <col min="14593" max="14593" width="6.75" style="38" customWidth="1"/>
    <col min="14594" max="14594" width="12.625" style="38" customWidth="1"/>
    <col min="14595" max="14595" width="18.375" style="38" customWidth="1"/>
    <col min="14596" max="14596" width="8.875" style="38" customWidth="1"/>
    <col min="14597" max="14597" width="11.5" style="38" customWidth="1"/>
    <col min="14598" max="14598" width="9.25" style="38" customWidth="1"/>
    <col min="14599" max="14600" width="7.5" style="38" customWidth="1"/>
    <col min="14601" max="14601" width="9.875" style="38" customWidth="1"/>
    <col min="14602" max="14602" width="9.125" style="38" customWidth="1"/>
    <col min="14603" max="14848" width="9" style="38"/>
    <col min="14849" max="14849" width="6.75" style="38" customWidth="1"/>
    <col min="14850" max="14850" width="12.625" style="38" customWidth="1"/>
    <col min="14851" max="14851" width="18.375" style="38" customWidth="1"/>
    <col min="14852" max="14852" width="8.875" style="38" customWidth="1"/>
    <col min="14853" max="14853" width="11.5" style="38" customWidth="1"/>
    <col min="14854" max="14854" width="9.25" style="38" customWidth="1"/>
    <col min="14855" max="14856" width="7.5" style="38" customWidth="1"/>
    <col min="14857" max="14857" width="9.875" style="38" customWidth="1"/>
    <col min="14858" max="14858" width="9.125" style="38" customWidth="1"/>
    <col min="14859" max="15104" width="9" style="38"/>
    <col min="15105" max="15105" width="6.75" style="38" customWidth="1"/>
    <col min="15106" max="15106" width="12.625" style="38" customWidth="1"/>
    <col min="15107" max="15107" width="18.375" style="38" customWidth="1"/>
    <col min="15108" max="15108" width="8.875" style="38" customWidth="1"/>
    <col min="15109" max="15109" width="11.5" style="38" customWidth="1"/>
    <col min="15110" max="15110" width="9.25" style="38" customWidth="1"/>
    <col min="15111" max="15112" width="7.5" style="38" customWidth="1"/>
    <col min="15113" max="15113" width="9.875" style="38" customWidth="1"/>
    <col min="15114" max="15114" width="9.125" style="38" customWidth="1"/>
    <col min="15115" max="15360" width="9" style="38"/>
    <col min="15361" max="15361" width="6.75" style="38" customWidth="1"/>
    <col min="15362" max="15362" width="12.625" style="38" customWidth="1"/>
    <col min="15363" max="15363" width="18.375" style="38" customWidth="1"/>
    <col min="15364" max="15364" width="8.875" style="38" customWidth="1"/>
    <col min="15365" max="15365" width="11.5" style="38" customWidth="1"/>
    <col min="15366" max="15366" width="9.25" style="38" customWidth="1"/>
    <col min="15367" max="15368" width="7.5" style="38" customWidth="1"/>
    <col min="15369" max="15369" width="9.875" style="38" customWidth="1"/>
    <col min="15370" max="15370" width="9.125" style="38" customWidth="1"/>
    <col min="15371" max="15616" width="9" style="38"/>
    <col min="15617" max="15617" width="6.75" style="38" customWidth="1"/>
    <col min="15618" max="15618" width="12.625" style="38" customWidth="1"/>
    <col min="15619" max="15619" width="18.375" style="38" customWidth="1"/>
    <col min="15620" max="15620" width="8.875" style="38" customWidth="1"/>
    <col min="15621" max="15621" width="11.5" style="38" customWidth="1"/>
    <col min="15622" max="15622" width="9.25" style="38" customWidth="1"/>
    <col min="15623" max="15624" width="7.5" style="38" customWidth="1"/>
    <col min="15625" max="15625" width="9.875" style="38" customWidth="1"/>
    <col min="15626" max="15626" width="9.125" style="38" customWidth="1"/>
    <col min="15627" max="15872" width="9" style="38"/>
    <col min="15873" max="15873" width="6.75" style="38" customWidth="1"/>
    <col min="15874" max="15874" width="12.625" style="38" customWidth="1"/>
    <col min="15875" max="15875" width="18.375" style="38" customWidth="1"/>
    <col min="15876" max="15876" width="8.875" style="38" customWidth="1"/>
    <col min="15877" max="15877" width="11.5" style="38" customWidth="1"/>
    <col min="15878" max="15878" width="9.25" style="38" customWidth="1"/>
    <col min="15879" max="15880" width="7.5" style="38" customWidth="1"/>
    <col min="15881" max="15881" width="9.875" style="38" customWidth="1"/>
    <col min="15882" max="15882" width="9.125" style="38" customWidth="1"/>
    <col min="15883" max="16128" width="9" style="38"/>
    <col min="16129" max="16129" width="6.75" style="38" customWidth="1"/>
    <col min="16130" max="16130" width="12.625" style="38" customWidth="1"/>
    <col min="16131" max="16131" width="18.375" style="38" customWidth="1"/>
    <col min="16132" max="16132" width="8.875" style="38" customWidth="1"/>
    <col min="16133" max="16133" width="11.5" style="38" customWidth="1"/>
    <col min="16134" max="16134" width="9.25" style="38" customWidth="1"/>
    <col min="16135" max="16136" width="7.5" style="38" customWidth="1"/>
    <col min="16137" max="16137" width="9.875" style="38" customWidth="1"/>
    <col min="16138" max="16138" width="9.125" style="38" customWidth="1"/>
    <col min="16139" max="16384" width="9" style="38"/>
  </cols>
  <sheetData>
    <row r="1" spans="1:10">
      <c r="A1" s="39"/>
      <c r="B1" s="40"/>
      <c r="C1" s="40"/>
      <c r="D1" s="40"/>
      <c r="E1" s="40"/>
      <c r="F1" s="40"/>
      <c r="G1" s="40"/>
      <c r="H1" s="40"/>
      <c r="I1" s="40"/>
      <c r="J1" s="40"/>
    </row>
    <row r="2" ht="24" customHeight="1" spans="1:10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</row>
    <row r="3" ht="14.25" spans="1:10">
      <c r="A3" s="42"/>
      <c r="B3" s="42"/>
      <c r="C3" s="42"/>
      <c r="D3" s="42"/>
      <c r="E3" s="42"/>
      <c r="F3" s="42"/>
      <c r="G3" s="42"/>
      <c r="H3" s="42"/>
      <c r="I3" s="42"/>
      <c r="J3" s="42"/>
    </row>
    <row r="4" ht="23.1" customHeight="1" spans="1:10">
      <c r="A4" s="43" t="s">
        <v>165</v>
      </c>
      <c r="B4" s="43"/>
      <c r="C4" s="43"/>
      <c r="D4" s="43"/>
      <c r="E4" s="43"/>
      <c r="F4" s="44"/>
      <c r="G4" s="44"/>
      <c r="H4" s="45" t="s">
        <v>2</v>
      </c>
      <c r="I4" s="45"/>
      <c r="J4" s="45"/>
    </row>
    <row r="5" ht="51" customHeight="1" spans="1:10">
      <c r="A5" s="46" t="s">
        <v>3</v>
      </c>
      <c r="B5" s="46" t="s">
        <v>4</v>
      </c>
      <c r="C5" s="46" t="s">
        <v>5</v>
      </c>
      <c r="D5" s="47" t="s">
        <v>166</v>
      </c>
      <c r="E5" s="48"/>
      <c r="F5" s="49"/>
      <c r="G5" s="49"/>
      <c r="H5" s="50"/>
      <c r="I5" s="46" t="s">
        <v>7</v>
      </c>
      <c r="J5" s="46" t="s">
        <v>8</v>
      </c>
    </row>
    <row r="6" ht="54" customHeight="1" spans="1:10">
      <c r="A6" s="51"/>
      <c r="B6" s="51"/>
      <c r="C6" s="51"/>
      <c r="D6" s="46" t="s">
        <v>9</v>
      </c>
      <c r="E6" s="52" t="s">
        <v>10</v>
      </c>
      <c r="F6" s="53" t="s">
        <v>11</v>
      </c>
      <c r="G6" s="54"/>
      <c r="H6" s="55" t="s">
        <v>167</v>
      </c>
      <c r="I6" s="51"/>
      <c r="J6" s="51"/>
    </row>
    <row r="7" ht="96.95" customHeight="1" spans="1:10">
      <c r="A7" s="51"/>
      <c r="B7" s="51"/>
      <c r="C7" s="51"/>
      <c r="D7" s="56"/>
      <c r="E7" s="57"/>
      <c r="F7" s="23" t="s">
        <v>168</v>
      </c>
      <c r="G7" s="23" t="s">
        <v>14</v>
      </c>
      <c r="H7" s="58"/>
      <c r="I7" s="56"/>
      <c r="J7" s="56"/>
    </row>
    <row r="8" s="36" customFormat="1" ht="33" customHeight="1" spans="1:10">
      <c r="A8" s="59" t="s">
        <v>169</v>
      </c>
      <c r="B8" s="59" t="s">
        <v>170</v>
      </c>
      <c r="C8" s="60" t="s">
        <v>171</v>
      </c>
      <c r="D8" s="61">
        <v>38.22</v>
      </c>
      <c r="E8" s="61">
        <v>9.42</v>
      </c>
      <c r="F8" s="61">
        <v>1.25</v>
      </c>
      <c r="G8" s="61">
        <v>0</v>
      </c>
      <c r="H8" s="61">
        <f>D8+E8+F8+G8</f>
        <v>48.89</v>
      </c>
      <c r="I8" s="61" t="s">
        <v>18</v>
      </c>
      <c r="J8" s="67">
        <v>0</v>
      </c>
    </row>
    <row r="9" s="36" customFormat="1" ht="30" customHeight="1" spans="1:10">
      <c r="A9" s="59"/>
      <c r="B9" s="59" t="s">
        <v>172</v>
      </c>
      <c r="C9" s="60" t="s">
        <v>173</v>
      </c>
      <c r="D9" s="62"/>
      <c r="E9" s="62"/>
      <c r="F9" s="62"/>
      <c r="G9" s="62"/>
      <c r="H9" s="62"/>
      <c r="I9" s="62"/>
      <c r="J9" s="69"/>
    </row>
    <row r="10" s="36" customFormat="1" ht="33.95" customHeight="1" spans="1:10">
      <c r="A10" s="59" t="s">
        <v>174</v>
      </c>
      <c r="B10" s="59" t="s">
        <v>175</v>
      </c>
      <c r="C10" s="60" t="s">
        <v>176</v>
      </c>
      <c r="D10" s="61">
        <v>36.3</v>
      </c>
      <c r="E10" s="61">
        <v>2.33</v>
      </c>
      <c r="F10" s="61">
        <v>1.25</v>
      </c>
      <c r="G10" s="61">
        <v>0</v>
      </c>
      <c r="H10" s="61">
        <f>D10+E10+F10+G10</f>
        <v>39.88</v>
      </c>
      <c r="I10" s="61" t="s">
        <v>18</v>
      </c>
      <c r="J10" s="67">
        <v>0</v>
      </c>
    </row>
    <row r="11" s="36" customFormat="1" ht="30" customHeight="1" spans="1:10">
      <c r="A11" s="59"/>
      <c r="B11" s="59" t="s">
        <v>16</v>
      </c>
      <c r="C11" s="60" t="s">
        <v>177</v>
      </c>
      <c r="D11" s="62"/>
      <c r="E11" s="62"/>
      <c r="F11" s="62"/>
      <c r="G11" s="62"/>
      <c r="H11" s="62"/>
      <c r="I11" s="62"/>
      <c r="J11" s="69"/>
    </row>
    <row r="12" s="36" customFormat="1" ht="39" customHeight="1" spans="1:10">
      <c r="A12" s="59" t="s">
        <v>178</v>
      </c>
      <c r="B12" s="63" t="s">
        <v>179</v>
      </c>
      <c r="C12" s="60" t="s">
        <v>180</v>
      </c>
      <c r="D12" s="62">
        <v>23.45</v>
      </c>
      <c r="E12" s="62">
        <v>6.99</v>
      </c>
      <c r="F12" s="62">
        <v>0.89</v>
      </c>
      <c r="G12" s="62">
        <v>0</v>
      </c>
      <c r="H12" s="62">
        <f>SUM(D12:G12)</f>
        <v>31.33</v>
      </c>
      <c r="I12" s="62" t="s">
        <v>18</v>
      </c>
      <c r="J12" s="69">
        <v>0</v>
      </c>
    </row>
    <row r="13" s="36" customFormat="1" ht="32.1" customHeight="1" spans="1:10">
      <c r="A13" s="59" t="s">
        <v>181</v>
      </c>
      <c r="B13" s="64" t="s">
        <v>182</v>
      </c>
      <c r="C13" s="60" t="s">
        <v>183</v>
      </c>
      <c r="D13" s="65">
        <v>30.58</v>
      </c>
      <c r="E13" s="65">
        <v>9.42</v>
      </c>
      <c r="F13" s="65">
        <v>1.19</v>
      </c>
      <c r="G13" s="65">
        <v>0</v>
      </c>
      <c r="H13" s="66">
        <f>D13+E13+F13+G13</f>
        <v>41.19</v>
      </c>
      <c r="I13" s="65" t="s">
        <v>18</v>
      </c>
      <c r="J13" s="59">
        <v>0</v>
      </c>
    </row>
    <row r="14" s="36" customFormat="1" ht="45" customHeight="1" spans="1:10">
      <c r="A14" s="59" t="s">
        <v>184</v>
      </c>
      <c r="B14" s="64" t="s">
        <v>185</v>
      </c>
      <c r="C14" s="60" t="s">
        <v>186</v>
      </c>
      <c r="D14" s="65">
        <v>33</v>
      </c>
      <c r="E14" s="65">
        <v>9.42</v>
      </c>
      <c r="F14" s="65">
        <v>1.19</v>
      </c>
      <c r="G14" s="65">
        <v>0</v>
      </c>
      <c r="H14" s="66">
        <f>D14+E14+F14+G14</f>
        <v>43.61</v>
      </c>
      <c r="I14" s="65" t="s">
        <v>18</v>
      </c>
      <c r="J14" s="59">
        <v>0</v>
      </c>
    </row>
    <row r="15" s="37" customFormat="1" ht="27" customHeight="1" spans="1:13">
      <c r="A15" s="67" t="s">
        <v>187</v>
      </c>
      <c r="B15" s="59" t="s">
        <v>34</v>
      </c>
      <c r="C15" s="60" t="s">
        <v>188</v>
      </c>
      <c r="D15" s="61">
        <v>31.73</v>
      </c>
      <c r="E15" s="61">
        <v>9.42</v>
      </c>
      <c r="F15" s="61">
        <v>1.19</v>
      </c>
      <c r="G15" s="61">
        <v>0</v>
      </c>
      <c r="H15" s="68">
        <f>D15+E15+F15+G15</f>
        <v>42.34</v>
      </c>
      <c r="I15" s="61" t="s">
        <v>18</v>
      </c>
      <c r="J15" s="67">
        <v>0</v>
      </c>
      <c r="M15" s="36"/>
    </row>
    <row r="16" s="37" customFormat="1" ht="32.1" customHeight="1" spans="1:13">
      <c r="A16" s="69"/>
      <c r="B16" s="64" t="s">
        <v>189</v>
      </c>
      <c r="C16" s="60" t="s">
        <v>190</v>
      </c>
      <c r="D16" s="62"/>
      <c r="E16" s="62"/>
      <c r="F16" s="62"/>
      <c r="G16" s="62"/>
      <c r="H16" s="70"/>
      <c r="I16" s="62"/>
      <c r="J16" s="69"/>
      <c r="M16" s="36"/>
    </row>
    <row r="17" s="37" customFormat="1" ht="32.1" customHeight="1" spans="1:13">
      <c r="A17" s="69" t="s">
        <v>191</v>
      </c>
      <c r="B17" s="64" t="s">
        <v>192</v>
      </c>
      <c r="C17" s="60" t="s">
        <v>193</v>
      </c>
      <c r="D17" s="62">
        <v>19.65</v>
      </c>
      <c r="E17" s="62">
        <v>5.47</v>
      </c>
      <c r="F17" s="62">
        <v>0.69</v>
      </c>
      <c r="G17" s="62">
        <v>0.15</v>
      </c>
      <c r="H17" s="70">
        <f>SUM(D17:G17)</f>
        <v>25.96</v>
      </c>
      <c r="I17" s="65" t="s">
        <v>18</v>
      </c>
      <c r="J17" s="69">
        <v>0</v>
      </c>
      <c r="M17" s="36"/>
    </row>
    <row r="18" s="36" customFormat="1" ht="38.1" customHeight="1" spans="1:10">
      <c r="A18" s="59" t="s">
        <v>194</v>
      </c>
      <c r="B18" s="64" t="s">
        <v>192</v>
      </c>
      <c r="C18" s="60" t="s">
        <v>195</v>
      </c>
      <c r="D18" s="65">
        <v>13.03</v>
      </c>
      <c r="E18" s="65">
        <v>3.95</v>
      </c>
      <c r="F18" s="65">
        <v>0.5</v>
      </c>
      <c r="G18" s="65">
        <v>0.11</v>
      </c>
      <c r="H18" s="66">
        <f>D18+E18+F18+G18</f>
        <v>17.59</v>
      </c>
      <c r="I18" s="65" t="s">
        <v>18</v>
      </c>
      <c r="J18" s="59">
        <v>0</v>
      </c>
    </row>
    <row r="19" s="36" customFormat="1" ht="33" customHeight="1" spans="1:10">
      <c r="A19" s="59" t="s">
        <v>196</v>
      </c>
      <c r="B19" s="64" t="s">
        <v>197</v>
      </c>
      <c r="C19" s="60" t="s">
        <v>198</v>
      </c>
      <c r="D19" s="65">
        <v>3.91</v>
      </c>
      <c r="E19" s="65">
        <v>0.63</v>
      </c>
      <c r="F19" s="65">
        <v>0.15</v>
      </c>
      <c r="G19" s="65">
        <v>0</v>
      </c>
      <c r="H19" s="66">
        <f>D19+E19+F19+G19</f>
        <v>4.69</v>
      </c>
      <c r="I19" s="65" t="s">
        <v>18</v>
      </c>
      <c r="J19" s="59">
        <v>0</v>
      </c>
    </row>
    <row r="20" ht="51" customHeight="1" spans="1:10">
      <c r="A20" s="71" t="s">
        <v>199</v>
      </c>
      <c r="B20" s="71"/>
      <c r="C20" s="71"/>
      <c r="D20" s="71"/>
      <c r="E20" s="71"/>
      <c r="F20" s="71"/>
      <c r="G20" s="71"/>
      <c r="H20" s="71"/>
      <c r="I20" s="71"/>
      <c r="J20" s="71"/>
    </row>
  </sheetData>
  <mergeCells count="39">
    <mergeCell ref="A2:J2"/>
    <mergeCell ref="A3:J3"/>
    <mergeCell ref="A4:E4"/>
    <mergeCell ref="H4:J4"/>
    <mergeCell ref="D5:H5"/>
    <mergeCell ref="F6:G6"/>
    <mergeCell ref="A20:J20"/>
    <mergeCell ref="A5:A7"/>
    <mergeCell ref="A8:A9"/>
    <mergeCell ref="A10:A11"/>
    <mergeCell ref="A15:A16"/>
    <mergeCell ref="B5:B7"/>
    <mergeCell ref="C5:C7"/>
    <mergeCell ref="D6:D7"/>
    <mergeCell ref="D8:D9"/>
    <mergeCell ref="D10:D11"/>
    <mergeCell ref="D15:D16"/>
    <mergeCell ref="E6:E7"/>
    <mergeCell ref="E8:E9"/>
    <mergeCell ref="E10:E11"/>
    <mergeCell ref="E15:E16"/>
    <mergeCell ref="F8:F9"/>
    <mergeCell ref="F10:F11"/>
    <mergeCell ref="F15:F16"/>
    <mergeCell ref="G8:G9"/>
    <mergeCell ref="G10:G11"/>
    <mergeCell ref="G15:G16"/>
    <mergeCell ref="H6:H7"/>
    <mergeCell ref="H8:H9"/>
    <mergeCell ref="H10:H11"/>
    <mergeCell ref="H15:H16"/>
    <mergeCell ref="I5:I7"/>
    <mergeCell ref="I8:I9"/>
    <mergeCell ref="I10:I11"/>
    <mergeCell ref="I15:I16"/>
    <mergeCell ref="J5:J7"/>
    <mergeCell ref="J8:J9"/>
    <mergeCell ref="J10:J11"/>
    <mergeCell ref="J15:J16"/>
  </mergeCells>
  <pageMargins left="0.708661417322835" right="0.708661417322835" top="0.748031496062992" bottom="0.748031496062992" header="0.31496062992126" footer="0.31496062992126"/>
  <pageSetup paperSize="9" scale="87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opLeftCell="A4" workbookViewId="0">
      <selection activeCell="G8" sqref="G8"/>
    </sheetView>
  </sheetViews>
  <sheetFormatPr defaultColWidth="8.75" defaultRowHeight="13.5"/>
  <cols>
    <col min="1" max="1" width="8.75" style="16"/>
    <col min="2" max="2" width="12.25" style="16" customWidth="1"/>
    <col min="3" max="3" width="17" style="16" customWidth="1"/>
    <col min="4" max="10" width="12.75" style="16" customWidth="1"/>
    <col min="11" max="11" width="8.75" style="16"/>
    <col min="12" max="12" width="9.25" style="16" customWidth="1"/>
    <col min="13" max="16384" width="8.75" style="16"/>
  </cols>
  <sheetData>
    <row r="1" ht="28.5" spans="1:10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ht="18.75" spans="1:10">
      <c r="A2" s="18" t="s">
        <v>200</v>
      </c>
      <c r="B2" s="18"/>
      <c r="C2" s="18"/>
      <c r="D2" s="18"/>
      <c r="E2" s="18"/>
      <c r="F2" s="19"/>
      <c r="G2" s="19"/>
      <c r="H2" s="20" t="s">
        <v>2</v>
      </c>
      <c r="I2" s="20"/>
      <c r="J2" s="20"/>
    </row>
    <row r="3" ht="35.25" customHeight="1" spans="1:10">
      <c r="A3" s="21" t="s">
        <v>3</v>
      </c>
      <c r="B3" s="21" t="s">
        <v>4</v>
      </c>
      <c r="C3" s="21" t="s">
        <v>5</v>
      </c>
      <c r="D3" s="21" t="s">
        <v>201</v>
      </c>
      <c r="E3" s="21"/>
      <c r="F3" s="21"/>
      <c r="G3" s="21"/>
      <c r="H3" s="21"/>
      <c r="I3" s="21" t="s">
        <v>202</v>
      </c>
      <c r="J3" s="21" t="s">
        <v>203</v>
      </c>
    </row>
    <row r="4" ht="59.25" customHeight="1" spans="1:10">
      <c r="A4" s="21"/>
      <c r="B4" s="21"/>
      <c r="C4" s="21"/>
      <c r="D4" s="21" t="s">
        <v>204</v>
      </c>
      <c r="E4" s="21" t="s">
        <v>90</v>
      </c>
      <c r="F4" s="21" t="s">
        <v>205</v>
      </c>
      <c r="G4" s="21"/>
      <c r="H4" s="21" t="s">
        <v>206</v>
      </c>
      <c r="I4" s="21"/>
      <c r="J4" s="21"/>
    </row>
    <row r="5" ht="144" customHeight="1" spans="1:10">
      <c r="A5" s="21"/>
      <c r="B5" s="21"/>
      <c r="C5" s="21"/>
      <c r="D5" s="21"/>
      <c r="E5" s="21"/>
      <c r="F5" s="22" t="s">
        <v>13</v>
      </c>
      <c r="G5" s="23" t="s">
        <v>14</v>
      </c>
      <c r="H5" s="21"/>
      <c r="I5" s="21"/>
      <c r="J5" s="21"/>
    </row>
    <row r="6" s="15" customFormat="1" ht="56.25" spans="1:12">
      <c r="A6" s="24" t="s">
        <v>207</v>
      </c>
      <c r="B6" s="24" t="s">
        <v>208</v>
      </c>
      <c r="C6" s="25" t="s">
        <v>209</v>
      </c>
      <c r="D6" s="26">
        <v>37.19</v>
      </c>
      <c r="E6" s="26">
        <f>[2]附件1!Q10</f>
        <v>12</v>
      </c>
      <c r="F6" s="27">
        <v>1.25</v>
      </c>
      <c r="G6" s="28">
        <v>0</v>
      </c>
      <c r="H6" s="26">
        <f t="shared" ref="H6:H11" si="0">SUM(D6:G6)</f>
        <v>50.44</v>
      </c>
      <c r="I6" s="26" t="s">
        <v>18</v>
      </c>
      <c r="J6" s="28">
        <v>0</v>
      </c>
      <c r="L6" s="35"/>
    </row>
    <row r="7" s="15" customFormat="1" ht="56.25" spans="1:10">
      <c r="A7" s="24" t="s">
        <v>210</v>
      </c>
      <c r="B7" s="24" t="s">
        <v>22</v>
      </c>
      <c r="C7" s="25" t="s">
        <v>211</v>
      </c>
      <c r="D7" s="26">
        <f>[2]附件1!F11-[2]附件1!J11</f>
        <v>30.448544</v>
      </c>
      <c r="E7" s="26">
        <f>[2]附件1!Q11</f>
        <v>11.57</v>
      </c>
      <c r="F7" s="27">
        <v>1.19</v>
      </c>
      <c r="G7" s="28">
        <v>0</v>
      </c>
      <c r="H7" s="26">
        <f t="shared" si="0"/>
        <v>43.208544</v>
      </c>
      <c r="I7" s="26" t="s">
        <v>18</v>
      </c>
      <c r="J7" s="28">
        <v>0</v>
      </c>
    </row>
    <row r="8" s="15" customFormat="1" ht="56.25" spans="1:10">
      <c r="A8" s="24" t="s">
        <v>212</v>
      </c>
      <c r="B8" s="24" t="s">
        <v>213</v>
      </c>
      <c r="C8" s="25" t="s">
        <v>190</v>
      </c>
      <c r="D8" s="26">
        <f>[2]附件1!F12-[2]附件1!J12</f>
        <v>24.02498</v>
      </c>
      <c r="E8" s="26">
        <f>[2]附件1!Q12</f>
        <v>7.97</v>
      </c>
      <c r="F8" s="27">
        <f>F7/12*10</f>
        <v>0.991666666666667</v>
      </c>
      <c r="G8" s="28">
        <v>0</v>
      </c>
      <c r="H8" s="26">
        <f>SUM(D8:G8)-0.01</f>
        <v>32.9766466666667</v>
      </c>
      <c r="I8" s="26" t="s">
        <v>18</v>
      </c>
      <c r="J8" s="28">
        <v>0</v>
      </c>
    </row>
    <row r="9" s="15" customFormat="1" ht="37.5" spans="1:10">
      <c r="A9" s="24" t="s">
        <v>214</v>
      </c>
      <c r="B9" s="24" t="s">
        <v>25</v>
      </c>
      <c r="C9" s="25" t="s">
        <v>215</v>
      </c>
      <c r="D9" s="26">
        <f>[2]附件1!F13-[2]附件1!J13</f>
        <v>30.448544</v>
      </c>
      <c r="E9" s="26">
        <f>[2]附件1!Q13</f>
        <v>11.26</v>
      </c>
      <c r="F9" s="27">
        <f>1.45-0.264</f>
        <v>1.186</v>
      </c>
      <c r="G9" s="26">
        <v>0.26</v>
      </c>
      <c r="H9" s="26">
        <f>SUM(D9:G9)+0.01</f>
        <v>43.164544</v>
      </c>
      <c r="I9" s="26" t="s">
        <v>18</v>
      </c>
      <c r="J9" s="28">
        <v>0</v>
      </c>
    </row>
    <row r="10" s="15" customFormat="1" ht="37.5" spans="1:10">
      <c r="A10" s="24" t="s">
        <v>216</v>
      </c>
      <c r="B10" s="24" t="s">
        <v>29</v>
      </c>
      <c r="C10" s="25" t="s">
        <v>217</v>
      </c>
      <c r="D10" s="26">
        <f>[2]附件1!F14-[2]附件1!J14</f>
        <v>32.067112</v>
      </c>
      <c r="E10" s="26">
        <f>[2]附件1!Q14</f>
        <v>11.35</v>
      </c>
      <c r="F10" s="27">
        <v>1.19</v>
      </c>
      <c r="G10" s="28">
        <v>0</v>
      </c>
      <c r="H10" s="26">
        <f t="shared" si="0"/>
        <v>44.607112</v>
      </c>
      <c r="I10" s="26" t="s">
        <v>18</v>
      </c>
      <c r="J10" s="28">
        <v>0</v>
      </c>
    </row>
    <row r="11" s="15" customFormat="1" ht="37.5" spans="1:10">
      <c r="A11" s="24" t="s">
        <v>218</v>
      </c>
      <c r="B11" s="24" t="s">
        <v>37</v>
      </c>
      <c r="C11" s="25" t="s">
        <v>186</v>
      </c>
      <c r="D11" s="26">
        <f>[2]附件1!F15-[2]附件1!J15</f>
        <v>32.067112</v>
      </c>
      <c r="E11" s="26">
        <f>[2]附件1!Q15</f>
        <v>11.28</v>
      </c>
      <c r="F11" s="27">
        <v>1.19</v>
      </c>
      <c r="G11" s="28">
        <v>0</v>
      </c>
      <c r="H11" s="26">
        <f t="shared" si="0"/>
        <v>44.537112</v>
      </c>
      <c r="I11" s="26" t="s">
        <v>18</v>
      </c>
      <c r="J11" s="28">
        <v>0</v>
      </c>
    </row>
    <row r="12" s="15" customFormat="1" ht="18.75" spans="1:10">
      <c r="A12" s="29"/>
      <c r="B12" s="29"/>
      <c r="C12" s="30"/>
      <c r="D12" s="31"/>
      <c r="E12" s="31"/>
      <c r="F12" s="31"/>
      <c r="G12" s="31"/>
      <c r="H12" s="31"/>
      <c r="I12" s="29"/>
      <c r="J12" s="29"/>
    </row>
    <row r="13" s="15" customFormat="1" ht="18.75" spans="1:10">
      <c r="A13" s="32" t="s">
        <v>219</v>
      </c>
      <c r="B13" s="33"/>
      <c r="C13" s="33"/>
      <c r="D13" s="33"/>
      <c r="E13" s="33"/>
      <c r="F13" s="33"/>
      <c r="G13" s="33"/>
      <c r="H13" s="33"/>
      <c r="I13" s="33"/>
      <c r="J13" s="33"/>
    </row>
    <row r="14" s="15" customFormat="1"/>
    <row r="15" s="15" customFormat="1"/>
    <row r="16" spans="4:4">
      <c r="D16" s="34"/>
    </row>
  </sheetData>
  <mergeCells count="14">
    <mergeCell ref="A1:J1"/>
    <mergeCell ref="A2:E2"/>
    <mergeCell ref="H2:J2"/>
    <mergeCell ref="D3:H3"/>
    <mergeCell ref="F4:G4"/>
    <mergeCell ref="A13:J13"/>
    <mergeCell ref="A3:A5"/>
    <mergeCell ref="B3:B5"/>
    <mergeCell ref="C3:C5"/>
    <mergeCell ref="D4:D5"/>
    <mergeCell ref="E4:E5"/>
    <mergeCell ref="H4:H5"/>
    <mergeCell ref="I3:I5"/>
    <mergeCell ref="J3:J5"/>
  </mergeCells>
  <pageMargins left="0.708661417322835" right="0.708661417322835" top="0.748031496062992" bottom="0.748031496062992" header="0.31496062992126" footer="0.31496062992126"/>
  <pageSetup paperSize="9" scale="6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workbookViewId="0">
      <selection activeCell="H8" sqref="H8"/>
    </sheetView>
  </sheetViews>
  <sheetFormatPr defaultColWidth="9" defaultRowHeight="13.5"/>
  <cols>
    <col min="1" max="1" width="13.875" customWidth="1"/>
    <col min="2" max="2" width="12.125" customWidth="1"/>
    <col min="3" max="3" width="20.375" customWidth="1"/>
    <col min="4" max="4" width="13" customWidth="1"/>
    <col min="5" max="5" width="17.5" customWidth="1"/>
    <col min="6" max="6" width="13.625" customWidth="1"/>
    <col min="7" max="9" width="17.5" customWidth="1"/>
  </cols>
  <sheetData>
    <row r="1" ht="28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220</v>
      </c>
      <c r="B2" s="2"/>
      <c r="C2" s="2"/>
      <c r="D2" s="2"/>
      <c r="E2" s="2"/>
      <c r="F2" s="2"/>
      <c r="G2" s="2"/>
      <c r="H2" s="2"/>
      <c r="I2" s="2"/>
    </row>
    <row r="3" ht="71.25" customHeight="1" spans="1:9">
      <c r="A3" s="3" t="s">
        <v>3</v>
      </c>
      <c r="B3" s="3" t="s">
        <v>4</v>
      </c>
      <c r="C3" s="3" t="s">
        <v>5</v>
      </c>
      <c r="D3" s="4" t="s">
        <v>6</v>
      </c>
      <c r="E3" s="5"/>
      <c r="F3" s="5"/>
      <c r="G3" s="6"/>
      <c r="H3" s="3" t="s">
        <v>7</v>
      </c>
      <c r="I3" s="3" t="s">
        <v>8</v>
      </c>
    </row>
    <row r="4" ht="112.5" spans="1:9">
      <c r="A4" s="7"/>
      <c r="B4" s="7"/>
      <c r="C4" s="7"/>
      <c r="D4" s="8" t="s">
        <v>221</v>
      </c>
      <c r="E4" s="8" t="s">
        <v>10</v>
      </c>
      <c r="F4" s="9" t="s">
        <v>222</v>
      </c>
      <c r="G4" s="8" t="s">
        <v>157</v>
      </c>
      <c r="H4" s="7"/>
      <c r="I4" s="7"/>
    </row>
    <row r="5" ht="37.5" customHeight="1" spans="1:9">
      <c r="A5" s="10" t="s">
        <v>223</v>
      </c>
      <c r="B5" s="11" t="s">
        <v>224</v>
      </c>
      <c r="C5" s="11" t="s">
        <v>151</v>
      </c>
      <c r="D5" s="10">
        <v>38.02</v>
      </c>
      <c r="E5" s="10">
        <v>10.93</v>
      </c>
      <c r="F5" s="10">
        <v>1.25</v>
      </c>
      <c r="G5" s="10">
        <v>50.2</v>
      </c>
      <c r="H5" s="10" t="s">
        <v>18</v>
      </c>
      <c r="I5" s="10">
        <v>0</v>
      </c>
    </row>
    <row r="6" ht="37.5" customHeight="1" spans="1:9">
      <c r="A6" s="10" t="s">
        <v>225</v>
      </c>
      <c r="B6" s="11" t="s">
        <v>226</v>
      </c>
      <c r="C6" s="11" t="s">
        <v>151</v>
      </c>
      <c r="D6" s="10">
        <v>36.12</v>
      </c>
      <c r="E6" s="10">
        <v>9.75</v>
      </c>
      <c r="F6" s="10">
        <v>1.25</v>
      </c>
      <c r="G6" s="10">
        <v>47.12</v>
      </c>
      <c r="H6" s="10" t="s">
        <v>18</v>
      </c>
      <c r="I6" s="10">
        <v>0</v>
      </c>
    </row>
    <row r="7" ht="37.5" customHeight="1" spans="1:9">
      <c r="A7" s="10" t="s">
        <v>227</v>
      </c>
      <c r="B7" s="11" t="s">
        <v>60</v>
      </c>
      <c r="C7" s="11" t="s">
        <v>228</v>
      </c>
      <c r="D7" s="10">
        <v>32.31</v>
      </c>
      <c r="E7" s="10">
        <v>9.99</v>
      </c>
      <c r="F7" s="10">
        <v>1.19</v>
      </c>
      <c r="G7" s="10">
        <v>43.49</v>
      </c>
      <c r="H7" s="10" t="s">
        <v>18</v>
      </c>
      <c r="I7" s="10">
        <v>0</v>
      </c>
    </row>
    <row r="8" ht="37.5" customHeight="1" spans="1:9">
      <c r="A8" s="10" t="s">
        <v>229</v>
      </c>
      <c r="B8" s="11" t="s">
        <v>230</v>
      </c>
      <c r="C8" s="11" t="s">
        <v>228</v>
      </c>
      <c r="D8" s="10">
        <v>30.41</v>
      </c>
      <c r="E8" s="10">
        <v>9.95</v>
      </c>
      <c r="F8" s="10">
        <v>1.19</v>
      </c>
      <c r="G8" s="10">
        <v>41.55</v>
      </c>
      <c r="H8" s="10" t="s">
        <v>18</v>
      </c>
      <c r="I8" s="10">
        <v>0</v>
      </c>
    </row>
    <row r="9" ht="37.5" customHeight="1" spans="1:9">
      <c r="A9" s="10" t="s">
        <v>231</v>
      </c>
      <c r="B9" s="11" t="s">
        <v>232</v>
      </c>
      <c r="C9" s="11" t="s">
        <v>233</v>
      </c>
      <c r="D9" s="10">
        <v>30.41</v>
      </c>
      <c r="E9" s="10">
        <v>9.71</v>
      </c>
      <c r="F9" s="10">
        <v>1.19</v>
      </c>
      <c r="G9" s="10">
        <v>41.31</v>
      </c>
      <c r="H9" s="10" t="s">
        <v>18</v>
      </c>
      <c r="I9" s="10">
        <v>0</v>
      </c>
    </row>
    <row r="10" ht="37.5" customHeight="1" spans="1:9">
      <c r="A10" s="10" t="s">
        <v>234</v>
      </c>
      <c r="B10" s="11" t="s">
        <v>230</v>
      </c>
      <c r="C10" s="11" t="s">
        <v>228</v>
      </c>
      <c r="D10" s="10">
        <v>30.41</v>
      </c>
      <c r="E10" s="10">
        <v>9.89</v>
      </c>
      <c r="F10" s="10">
        <v>1.19</v>
      </c>
      <c r="G10" s="10">
        <v>41.49</v>
      </c>
      <c r="H10" s="10" t="s">
        <v>18</v>
      </c>
      <c r="I10" s="10">
        <v>0</v>
      </c>
    </row>
    <row r="11" ht="37.5" customHeight="1" spans="1:9">
      <c r="A11" s="10" t="s">
        <v>235</v>
      </c>
      <c r="B11" s="11" t="s">
        <v>37</v>
      </c>
      <c r="C11" s="11" t="s">
        <v>228</v>
      </c>
      <c r="D11" s="10">
        <v>30.41</v>
      </c>
      <c r="E11" s="10">
        <v>10.26</v>
      </c>
      <c r="F11" s="10">
        <v>1.19</v>
      </c>
      <c r="G11" s="10">
        <v>41.86</v>
      </c>
      <c r="H11" s="10" t="s">
        <v>18</v>
      </c>
      <c r="I11" s="10">
        <v>0</v>
      </c>
    </row>
    <row r="12" ht="18.75" spans="1:9">
      <c r="A12" s="12" t="s">
        <v>236</v>
      </c>
      <c r="B12" s="13"/>
      <c r="C12" s="13"/>
      <c r="D12" s="13"/>
      <c r="E12" s="13"/>
      <c r="F12" s="13"/>
      <c r="G12" s="13"/>
      <c r="H12" s="13"/>
      <c r="I12" s="13"/>
    </row>
    <row r="13" ht="18.75" spans="1:9">
      <c r="A13" s="14" t="s">
        <v>237</v>
      </c>
      <c r="B13" s="14"/>
      <c r="C13" s="14"/>
      <c r="D13" s="14"/>
      <c r="E13" s="14"/>
      <c r="F13" s="14"/>
      <c r="G13" s="14"/>
      <c r="H13" s="14"/>
      <c r="I13" s="14"/>
    </row>
  </sheetData>
  <mergeCells count="9">
    <mergeCell ref="A1:I1"/>
    <mergeCell ref="A2:I2"/>
    <mergeCell ref="D3:G3"/>
    <mergeCell ref="A13:I13"/>
    <mergeCell ref="A3:A4"/>
    <mergeCell ref="B3:B4"/>
    <mergeCell ref="C3:C4"/>
    <mergeCell ref="H3:H4"/>
    <mergeCell ref="I3:I4"/>
  </mergeCells>
  <pageMargins left="0.708661417322835" right="0.708661417322835" top="0.748031496062992" bottom="0.748031496062992" header="0.31496062992126" footer="0.31496062992126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投资集团</vt:lpstr>
      <vt:lpstr>交发集团</vt:lpstr>
      <vt:lpstr>城发集团</vt:lpstr>
      <vt:lpstr>文旅汇金集团</vt:lpstr>
      <vt:lpstr>人才集团</vt:lpstr>
      <vt:lpstr>鸿盾集团</vt:lpstr>
      <vt:lpstr>龙腾公司</vt:lpstr>
      <vt:lpstr>古旅投公司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willing</cp:lastModifiedBy>
  <dcterms:created xsi:type="dcterms:W3CDTF">2006-09-16T00:00:00Z</dcterms:created>
  <dcterms:modified xsi:type="dcterms:W3CDTF">2023-01-04T01:55:58Z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B7AC59C56E5347E4B93AD5369D4F2EE9</vt:lpwstr>
  </property>
  <property fmtid="{D5CDD505-2E9C-101B-9397-08002B2CF9AE}" pid="3" name="KSOProductBuildVer">
    <vt:lpwstr>2052-11.1.0.12763</vt:lpwstr>
  </property>
</Properties>
</file>